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AVS\ASC-S\Mitarbeiter ASC\Birrer Roland\Projekte\Stundenplanformulare LP21\Definitive Versionen LP 21\Version 2020\"/>
    </mc:Choice>
  </mc:AlternateContent>
  <bookViews>
    <workbookView xWindow="0" yWindow="0" windowWidth="28800" windowHeight="13410"/>
  </bookViews>
  <sheets>
    <sheet name="Kindergarten Klassenlehrperson" sheetId="8" r:id="rId1"/>
  </sheets>
  <calcPr calcId="162913"/>
</workbook>
</file>

<file path=xl/calcChain.xml><?xml version="1.0" encoding="utf-8"?>
<calcChain xmlns="http://schemas.openxmlformats.org/spreadsheetml/2006/main">
  <c r="B18" i="8" l="1"/>
  <c r="B61" i="8" l="1"/>
  <c r="B63" i="8" s="1"/>
  <c r="C63" i="8" s="1"/>
  <c r="F63" i="8" s="1"/>
  <c r="H12" i="8"/>
  <c r="K66" i="8"/>
  <c r="K70" i="8" s="1"/>
  <c r="K73" i="8" s="1"/>
  <c r="K67" i="8"/>
  <c r="K91" i="8"/>
  <c r="K68" i="8"/>
  <c r="K77" i="8"/>
  <c r="K87" i="8"/>
  <c r="K90" i="8"/>
  <c r="K93" i="8" s="1"/>
  <c r="I66" i="8"/>
  <c r="I80" i="8"/>
  <c r="I90" i="8"/>
  <c r="I67" i="8"/>
  <c r="I91" i="8"/>
  <c r="I68" i="8"/>
  <c r="I82" i="8"/>
  <c r="I87" i="8"/>
  <c r="I95" i="8"/>
  <c r="G66" i="8"/>
  <c r="G85" i="8"/>
  <c r="G67" i="8"/>
  <c r="G91" i="8"/>
  <c r="G95" i="8"/>
  <c r="E66" i="8"/>
  <c r="E85" i="8"/>
  <c r="E67" i="8"/>
  <c r="E96" i="8"/>
  <c r="E71" i="8"/>
  <c r="E86" i="8"/>
  <c r="E68" i="8"/>
  <c r="E87" i="8" s="1"/>
  <c r="E90" i="8"/>
  <c r="E95" i="8"/>
  <c r="E98" i="8" s="1"/>
  <c r="C66" i="8"/>
  <c r="C85" i="8" s="1"/>
  <c r="C88" i="8" s="1"/>
  <c r="C67" i="8"/>
  <c r="C91" i="8"/>
  <c r="C68" i="8"/>
  <c r="C92" i="8"/>
  <c r="C77" i="8"/>
  <c r="C76" i="8"/>
  <c r="E75" i="8"/>
  <c r="E76" i="8"/>
  <c r="E77" i="8"/>
  <c r="G70" i="8"/>
  <c r="G73" i="8" s="1"/>
  <c r="G75" i="8"/>
  <c r="I72" i="8"/>
  <c r="I77" i="8"/>
  <c r="K72" i="8"/>
  <c r="K76" i="8"/>
  <c r="K82" i="8"/>
  <c r="B12" i="8"/>
  <c r="N12" i="8"/>
  <c r="N6" i="8"/>
  <c r="N48" i="8"/>
  <c r="G68" i="8"/>
  <c r="B24" i="8"/>
  <c r="B23" i="8"/>
  <c r="B22" i="8"/>
  <c r="B17" i="8"/>
  <c r="B20" i="8" s="1"/>
  <c r="B19" i="8" s="1"/>
  <c r="B16" i="8"/>
  <c r="I75" i="8"/>
  <c r="I70" i="8"/>
  <c r="I73" i="8" s="1"/>
  <c r="G80" i="8"/>
  <c r="G83" i="8" s="1"/>
  <c r="C70" i="8"/>
  <c r="C73" i="8" s="1"/>
  <c r="C97" i="8"/>
  <c r="E97" i="8"/>
  <c r="E92" i="8"/>
  <c r="G96" i="8"/>
  <c r="G98" i="8" s="1"/>
  <c r="G90" i="8"/>
  <c r="G93" i="8"/>
  <c r="I97" i="8"/>
  <c r="I92" i="8"/>
  <c r="K92" i="8"/>
  <c r="C96" i="8"/>
  <c r="I96" i="8"/>
  <c r="I98" i="8" s="1"/>
  <c r="K96" i="8"/>
  <c r="K80" i="8"/>
  <c r="I76" i="8"/>
  <c r="I78" i="8"/>
  <c r="G76" i="8"/>
  <c r="G78" i="8"/>
  <c r="E78" i="8"/>
  <c r="C82" i="8"/>
  <c r="C72" i="8"/>
  <c r="C87" i="8"/>
  <c r="E91" i="8"/>
  <c r="E93" i="8" s="1"/>
  <c r="M93" i="8" s="1"/>
  <c r="G71" i="8"/>
  <c r="I85" i="8"/>
  <c r="I88" i="8"/>
  <c r="I86" i="8"/>
  <c r="I81" i="8"/>
  <c r="I83" i="8" s="1"/>
  <c r="I71" i="8"/>
  <c r="I93" i="8"/>
  <c r="K81" i="8"/>
  <c r="K83" i="8"/>
  <c r="K71" i="8"/>
  <c r="G81" i="8"/>
  <c r="E80" i="8"/>
  <c r="C71" i="8"/>
  <c r="G86" i="8"/>
  <c r="G88" i="8" s="1"/>
  <c r="G35" i="8" s="1"/>
  <c r="K85" i="8"/>
  <c r="B62" i="8"/>
  <c r="C62" i="8" s="1"/>
  <c r="F62" i="8" s="1"/>
  <c r="E81" i="8"/>
  <c r="K75" i="8"/>
  <c r="K78" i="8" s="1"/>
  <c r="K97" i="8"/>
  <c r="E70" i="8"/>
  <c r="C86" i="8"/>
  <c r="K95" i="8"/>
  <c r="K86" i="8"/>
  <c r="C81" i="8"/>
  <c r="C83" i="8" s="1"/>
  <c r="K98" i="8"/>
  <c r="K88" i="8"/>
  <c r="C75" i="8"/>
  <c r="C78" i="8" s="1"/>
  <c r="M78" i="8" s="1"/>
  <c r="C95" i="8"/>
  <c r="C98" i="8"/>
  <c r="M98" i="8" s="1"/>
  <c r="C80" i="8"/>
  <c r="C90" i="8"/>
  <c r="C93" i="8"/>
  <c r="I35" i="8" l="1"/>
  <c r="K35" i="8"/>
  <c r="C33" i="8"/>
  <c r="C30" i="8"/>
  <c r="C41" i="8"/>
  <c r="C31" i="8"/>
  <c r="G33" i="8"/>
  <c r="G41" i="8"/>
  <c r="G30" i="8"/>
  <c r="G31" i="8"/>
  <c r="K30" i="8"/>
  <c r="K41" i="8"/>
  <c r="K31" i="8"/>
  <c r="K33" i="8"/>
  <c r="I33" i="8"/>
  <c r="I31" i="8"/>
  <c r="I30" i="8"/>
  <c r="I41" i="8"/>
  <c r="C35" i="8"/>
  <c r="E88" i="8"/>
  <c r="E35" i="8" s="1"/>
  <c r="E82" i="8"/>
  <c r="E83" i="8" s="1"/>
  <c r="M83" i="8" s="1"/>
  <c r="E72" i="8"/>
  <c r="E73" i="8" s="1"/>
  <c r="M73" i="8" s="1"/>
  <c r="M35" i="8" l="1"/>
  <c r="E41" i="8"/>
  <c r="M41" i="8" s="1"/>
  <c r="M48" i="8" s="1"/>
  <c r="E30" i="8"/>
  <c r="E31" i="8"/>
  <c r="E33" i="8"/>
  <c r="M88" i="8"/>
  <c r="M30" i="8"/>
  <c r="M31" i="8"/>
  <c r="M33" i="8"/>
</calcChain>
</file>

<file path=xl/comments1.xml><?xml version="1.0" encoding="utf-8"?>
<comments xmlns="http://schemas.openxmlformats.org/spreadsheetml/2006/main">
  <authors>
    <author>Emil Ulrich</author>
    <author>Roland Birrer</author>
  </authors>
  <commentList>
    <comment ref="C6" authorId="0" shapeId="0">
      <text>
        <r>
          <rPr>
            <sz val="8"/>
            <color indexed="81"/>
            <rFont val="Tahoma"/>
            <family val="2"/>
          </rPr>
          <t xml:space="preserve">Name Vorname
</t>
        </r>
      </text>
    </comment>
    <comment ref="K6" authorId="0" shapeId="0">
      <text>
        <r>
          <rPr>
            <sz val="8"/>
            <color indexed="81"/>
            <rFont val="Tahoma"/>
            <family val="2"/>
          </rPr>
          <t>z.B. 2020/21</t>
        </r>
      </text>
    </comment>
    <comment ref="C12" authorId="0" shapeId="0">
      <text>
        <r>
          <rPr>
            <sz val="8"/>
            <color indexed="81"/>
            <rFont val="Tahoma"/>
            <family val="2"/>
          </rPr>
          <t>KG-Bezeichnung</t>
        </r>
      </text>
    </comment>
    <comment ref="G12" authorId="0" shapeId="0">
      <text>
        <r>
          <rPr>
            <sz val="8"/>
            <color indexed="81"/>
            <rFont val="Tahoma"/>
            <family val="2"/>
          </rPr>
          <t xml:space="preserve">Voraussichtliche 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Schülerzahl</t>
        </r>
      </text>
    </comment>
    <comment ref="K12" authorId="0" shapeId="0">
      <text>
        <r>
          <rPr>
            <sz val="8"/>
            <color indexed="81"/>
            <rFont val="Tahoma"/>
            <family val="2"/>
          </rPr>
          <t>Datum. z.B. 3.5.53</t>
        </r>
      </text>
    </comment>
    <comment ref="B15" authorId="0" shapeId="0">
      <text>
        <r>
          <rPr>
            <sz val="8"/>
            <color indexed="81"/>
            <rFont val="Tahoma"/>
            <family val="2"/>
          </rPr>
          <t>Start
Empfang vm</t>
        </r>
      </text>
    </comment>
    <comment ref="M15" authorId="0" shapeId="0">
      <text>
        <r>
          <rPr>
            <sz val="8"/>
            <color indexed="81"/>
            <rFont val="Tahoma"/>
            <family val="2"/>
          </rPr>
          <t>Empfangszeit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7" authorId="1" shapeId="0">
      <text>
        <r>
          <rPr>
            <sz val="9"/>
            <color indexed="81"/>
            <rFont val="Segoe UI"/>
            <charset val="1"/>
          </rPr>
          <t>Pausenzeit</t>
        </r>
      </text>
    </comment>
    <comment ref="M19" authorId="0" shapeId="0">
      <text>
        <r>
          <rPr>
            <sz val="8"/>
            <color indexed="81"/>
            <rFont val="Tahoma"/>
            <family val="2"/>
          </rPr>
          <t xml:space="preserve">Entlassungszeit
</t>
        </r>
      </text>
    </comment>
    <comment ref="B21" authorId="0" shapeId="0">
      <text>
        <r>
          <rPr>
            <sz val="8"/>
            <color indexed="81"/>
            <rFont val="Tahoma"/>
            <family val="2"/>
          </rPr>
          <t>Start
Empfang nm</t>
        </r>
      </text>
    </comment>
    <comment ref="M21" authorId="0" shapeId="0">
      <text>
        <r>
          <rPr>
            <sz val="8"/>
            <color indexed="81"/>
            <rFont val="Tahoma"/>
            <family val="2"/>
          </rPr>
          <t xml:space="preserve">Empfangszeit
</t>
        </r>
      </text>
    </comment>
    <comment ref="M23" authorId="0" shapeId="0">
      <text>
        <r>
          <rPr>
            <sz val="8"/>
            <color indexed="81"/>
            <rFont val="Tahoma"/>
            <family val="2"/>
          </rPr>
          <t xml:space="preserve">Entlassungszeit
</t>
        </r>
      </text>
    </comment>
    <comment ref="E36" authorId="0" shapeId="0">
      <text>
        <r>
          <rPr>
            <sz val="8"/>
            <color indexed="81"/>
            <rFont val="Tahoma"/>
            <family val="2"/>
          </rPr>
          <t>Name Vorname
(evtl. 2 Personen)</t>
        </r>
      </text>
    </comment>
    <comment ref="C53" authorId="1" shapeId="0">
      <text>
        <r>
          <rPr>
            <sz val="9"/>
            <color indexed="81"/>
            <rFont val="Segoe UI"/>
            <charset val="1"/>
          </rPr>
          <t xml:space="preserve">Für interne / spezielle Informationen nach Vorgabe der Schulleitung
</t>
        </r>
      </text>
    </comment>
  </commentList>
</comments>
</file>

<file path=xl/sharedStrings.xml><?xml version="1.0" encoding="utf-8"?>
<sst xmlns="http://schemas.openxmlformats.org/spreadsheetml/2006/main" count="91" uniqueCount="76">
  <si>
    <t>Strasse</t>
  </si>
  <si>
    <t>PLZ Wohnort</t>
  </si>
  <si>
    <t>Montag</t>
  </si>
  <si>
    <t>Dienstag</t>
  </si>
  <si>
    <t>Mittwoch</t>
  </si>
  <si>
    <t>Donnerstag</t>
  </si>
  <si>
    <t>Freitag</t>
  </si>
  <si>
    <t>A</t>
  </si>
  <si>
    <t>B</t>
  </si>
  <si>
    <t>Mo</t>
  </si>
  <si>
    <t>Di</t>
  </si>
  <si>
    <t>Mi</t>
  </si>
  <si>
    <t>Do</t>
  </si>
  <si>
    <t>Fr</t>
  </si>
  <si>
    <t>Total</t>
  </si>
  <si>
    <t>geb.</t>
  </si>
  <si>
    <t>Datum / Unterschrift Lehrperson</t>
  </si>
  <si>
    <t>Zeilen</t>
  </si>
  <si>
    <t>Empf.-/ Entl.zeit</t>
  </si>
  <si>
    <t>Alle</t>
  </si>
  <si>
    <t>xAlle</t>
  </si>
  <si>
    <t>xA</t>
  </si>
  <si>
    <t>xB</t>
  </si>
  <si>
    <t>KG-Zimmer</t>
  </si>
  <si>
    <t>KG-Adresse</t>
  </si>
  <si>
    <t>KG-Lehrperson</t>
  </si>
  <si>
    <r>
      <t>Gruppe A</t>
    </r>
    <r>
      <rPr>
        <sz val="10"/>
        <rFont val="Arial"/>
        <family val="2"/>
      </rPr>
      <t xml:space="preserve">  (grosse)</t>
    </r>
  </si>
  <si>
    <r>
      <t xml:space="preserve">Gruppe B </t>
    </r>
    <r>
      <rPr>
        <sz val="10"/>
        <rFont val="Arial"/>
        <family val="2"/>
      </rPr>
      <t xml:space="preserve"> (kleine)</t>
    </r>
  </si>
  <si>
    <t>Unterrichtslektionen</t>
  </si>
  <si>
    <t xml:space="preserve">Schüler </t>
  </si>
  <si>
    <t>bis</t>
  </si>
  <si>
    <t>&gt;= 0 Tage</t>
  </si>
  <si>
    <t>AE</t>
  </si>
  <si>
    <t>Formular by</t>
  </si>
  <si>
    <t>Emil Ulrich, Küssnacht</t>
  </si>
  <si>
    <t>041 850 16 17</t>
  </si>
  <si>
    <t xml:space="preserve">E-Mail </t>
  </si>
  <si>
    <t>PLZ Schulort</t>
  </si>
  <si>
    <t>Klasse</t>
  </si>
  <si>
    <t>Total Lektionen</t>
  </si>
  <si>
    <t>plus weitere Lektionen:</t>
  </si>
  <si>
    <t>Bereich</t>
  </si>
  <si>
    <t>Kurzbeschrieb:</t>
  </si>
  <si>
    <t xml:space="preserve">       Unterricht in anderen Klassen</t>
  </si>
  <si>
    <t>Unt</t>
  </si>
  <si>
    <t xml:space="preserve">  +</t>
  </si>
  <si>
    <t xml:space="preserve">       und spezielle Aufgaben </t>
  </si>
  <si>
    <t>SL</t>
  </si>
  <si>
    <t xml:space="preserve">       in verschiedenen Pools</t>
  </si>
  <si>
    <t>SE</t>
  </si>
  <si>
    <t>SB</t>
  </si>
  <si>
    <t>plus "fremde" Lektionen:</t>
  </si>
  <si>
    <t xml:space="preserve">       Unt. bei anderem Schulträger</t>
  </si>
  <si>
    <t>Kanton</t>
  </si>
  <si>
    <t>minus</t>
  </si>
  <si>
    <t>Gem/Bez</t>
  </si>
  <si>
    <t xml:space="preserve">       Integrierte Sonderschulung</t>
  </si>
  <si>
    <t>Stundenplan Klassenlehrperson KG</t>
  </si>
  <si>
    <t>x =</t>
  </si>
  <si>
    <t>And. Lehrperson(en)</t>
  </si>
  <si>
    <t>Klasse und eigenes Pensum</t>
  </si>
  <si>
    <t>Pensum</t>
  </si>
  <si>
    <t>Schuljahr</t>
  </si>
  <si>
    <t>Tel. KG</t>
  </si>
  <si>
    <t>Tel. privat</t>
  </si>
  <si>
    <t>Pensum Klassenlehrperson</t>
  </si>
  <si>
    <t xml:space="preserve">     Lektionen zu 45 Minuten  (inkl. Empf.-/ Entlassungszeit)</t>
  </si>
  <si>
    <t>Pensum Kindergarten</t>
  </si>
  <si>
    <t>Abteilung Schulcontrolling</t>
  </si>
  <si>
    <t>max. 18 L.</t>
  </si>
  <si>
    <t>24 L.</t>
  </si>
  <si>
    <t>Mobile</t>
  </si>
  <si>
    <t>Datum / Unterschrift Schulleitung</t>
  </si>
  <si>
    <t>Bemerkungen:</t>
  </si>
  <si>
    <t>ICT</t>
  </si>
  <si>
    <t>Version 2020-03-12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</si>
</sst>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yy;@"/>
  </numFmts>
  <fonts count="25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4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b/>
      <u/>
      <sz val="10"/>
      <name val="Arial"/>
      <family val="2"/>
    </font>
    <font>
      <sz val="9"/>
      <color indexed="81"/>
      <name val="Segoe UI"/>
      <charset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2" fillId="0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6" fillId="0" borderId="0" xfId="0" applyFont="1" applyAlignment="1" applyProtection="1">
      <alignment horizontal="center" vertical="top"/>
    </xf>
    <xf numFmtId="0" fontId="2" fillId="0" borderId="0" xfId="0" applyFont="1" applyProtection="1"/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7" fillId="0" borderId="0" xfId="0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 vertical="top"/>
    </xf>
    <xf numFmtId="0" fontId="0" fillId="0" borderId="0" xfId="0" applyFill="1" applyBorder="1" applyProtection="1"/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0" fillId="2" borderId="2" xfId="0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</xf>
    <xf numFmtId="20" fontId="4" fillId="2" borderId="4" xfId="0" applyNumberFormat="1" applyFont="1" applyFill="1" applyBorder="1" applyAlignment="1" applyProtection="1">
      <alignment horizontal="center" vertical="top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20" fontId="2" fillId="2" borderId="4" xfId="0" applyNumberFormat="1" applyFont="1" applyFill="1" applyBorder="1" applyAlignment="1" applyProtection="1">
      <alignment horizontal="center" vertical="top"/>
    </xf>
    <xf numFmtId="20" fontId="2" fillId="2" borderId="6" xfId="0" applyNumberFormat="1" applyFont="1" applyFill="1" applyBorder="1" applyAlignment="1" applyProtection="1">
      <alignment horizontal="center" vertical="top"/>
    </xf>
    <xf numFmtId="0" fontId="6" fillId="2" borderId="7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2" borderId="8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1" fontId="0" fillId="0" borderId="0" xfId="0" applyNumberForma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  <protection locked="0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quotePrefix="1" applyFont="1" applyProtection="1"/>
    <xf numFmtId="0" fontId="8" fillId="0" borderId="0" xfId="0" applyFont="1" applyAlignment="1" applyProtection="1">
      <alignment horizontal="center"/>
    </xf>
    <xf numFmtId="165" fontId="8" fillId="0" borderId="0" xfId="0" applyNumberFormat="1" applyFont="1" applyProtection="1"/>
    <xf numFmtId="0" fontId="8" fillId="0" borderId="0" xfId="0" applyNumberFormat="1" applyFont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15" fillId="0" borderId="8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8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Protection="1"/>
    <xf numFmtId="0" fontId="8" fillId="0" borderId="0" xfId="0" applyNumberFormat="1" applyFont="1" applyFill="1" applyProtection="1"/>
    <xf numFmtId="0" fontId="16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Alignment="1" applyProtection="1">
      <alignment horizontal="center"/>
    </xf>
    <xf numFmtId="0" fontId="16" fillId="0" borderId="0" xfId="0" applyNumberFormat="1" applyFont="1" applyFill="1" applyProtection="1"/>
    <xf numFmtId="0" fontId="8" fillId="0" borderId="0" xfId="0" applyNumberFormat="1" applyFont="1" applyBorder="1" applyAlignment="1" applyProtection="1">
      <alignment horizontal="center"/>
    </xf>
    <xf numFmtId="0" fontId="8" fillId="0" borderId="0" xfId="0" applyNumberFormat="1" applyFo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Protection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right"/>
    </xf>
    <xf numFmtId="164" fontId="18" fillId="0" borderId="0" xfId="0" quotePrefix="1" applyNumberFormat="1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3" borderId="9" xfId="0" applyNumberFormat="1" applyFont="1" applyFill="1" applyBorder="1" applyAlignment="1" applyProtection="1">
      <alignment horizontal="center"/>
      <protection locked="0"/>
    </xf>
    <xf numFmtId="1" fontId="19" fillId="0" borderId="0" xfId="0" quotePrefix="1" applyNumberFormat="1" applyFont="1" applyAlignment="1" applyProtection="1">
      <alignment horizontal="left"/>
    </xf>
    <xf numFmtId="0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1" fontId="2" fillId="4" borderId="8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0" fontId="1" fillId="4" borderId="13" xfId="0" applyNumberFormat="1" applyFont="1" applyFill="1" applyBorder="1" applyAlignment="1" applyProtection="1">
      <alignment horizontal="center"/>
    </xf>
    <xf numFmtId="0" fontId="8" fillId="2" borderId="14" xfId="0" applyFont="1" applyFill="1" applyBorder="1" applyAlignment="1" applyProtection="1">
      <alignment horizontal="center"/>
    </xf>
    <xf numFmtId="0" fontId="8" fillId="2" borderId="15" xfId="0" applyFont="1" applyFill="1" applyBorder="1" applyAlignment="1" applyProtection="1">
      <alignment horizontal="center"/>
    </xf>
    <xf numFmtId="0" fontId="8" fillId="2" borderId="16" xfId="0" applyFont="1" applyFill="1" applyBorder="1" applyAlignment="1" applyProtection="1">
      <alignment horizontal="center"/>
    </xf>
    <xf numFmtId="0" fontId="8" fillId="2" borderId="17" xfId="0" applyFont="1" applyFill="1" applyBorder="1" applyAlignment="1" applyProtection="1">
      <alignment horizontal="center"/>
    </xf>
    <xf numFmtId="0" fontId="4" fillId="2" borderId="8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right" indent="1"/>
    </xf>
    <xf numFmtId="1" fontId="4" fillId="2" borderId="8" xfId="0" applyNumberFormat="1" applyFont="1" applyFill="1" applyBorder="1" applyAlignment="1" applyProtection="1">
      <alignment horizontal="center"/>
    </xf>
    <xf numFmtId="0" fontId="1" fillId="0" borderId="18" xfId="0" applyNumberFormat="1" applyFont="1" applyFill="1" applyBorder="1" applyAlignment="1" applyProtection="1"/>
    <xf numFmtId="0" fontId="8" fillId="0" borderId="0" xfId="0" applyNumberFormat="1" applyFont="1" applyFill="1" applyAlignment="1" applyProtection="1">
      <alignment horizontal="center"/>
    </xf>
    <xf numFmtId="0" fontId="1" fillId="0" borderId="0" xfId="0" applyFont="1" applyAlignment="1" applyProtection="1">
      <alignment horizontal="right"/>
      <protection locked="0"/>
    </xf>
    <xf numFmtId="0" fontId="2" fillId="3" borderId="9" xfId="0" applyNumberFormat="1" applyFont="1" applyFill="1" applyBorder="1" applyAlignment="1" applyProtection="1">
      <alignment horizontal="center"/>
      <protection locked="0"/>
    </xf>
    <xf numFmtId="164" fontId="21" fillId="0" borderId="0" xfId="0" applyNumberFormat="1" applyFont="1" applyFill="1" applyBorder="1" applyAlignment="1" applyProtection="1">
      <alignment horizontal="right"/>
    </xf>
    <xf numFmtId="0" fontId="5" fillId="0" borderId="19" xfId="0" applyFont="1" applyBorder="1" applyAlignment="1" applyProtection="1">
      <alignment horizontal="left"/>
    </xf>
    <xf numFmtId="0" fontId="20" fillId="0" borderId="0" xfId="0" applyFont="1" applyBorder="1" applyProtection="1"/>
    <xf numFmtId="0" fontId="17" fillId="0" borderId="0" xfId="0" applyFont="1" applyBorder="1" applyAlignment="1" applyProtection="1"/>
    <xf numFmtId="0" fontId="5" fillId="0" borderId="20" xfId="0" applyFont="1" applyBorder="1" applyProtection="1"/>
    <xf numFmtId="0" fontId="5" fillId="0" borderId="20" xfId="0" applyFont="1" applyBorder="1" applyAlignment="1" applyProtection="1">
      <alignment horizontal="left"/>
    </xf>
    <xf numFmtId="0" fontId="13" fillId="0" borderId="20" xfId="0" applyFont="1" applyBorder="1" applyAlignment="1" applyProtection="1">
      <alignment horizontal="left"/>
    </xf>
    <xf numFmtId="0" fontId="0" fillId="0" borderId="20" xfId="0" applyBorder="1" applyProtection="1"/>
    <xf numFmtId="0" fontId="3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164" fontId="4" fillId="0" borderId="4" xfId="0" applyNumberFormat="1" applyFont="1" applyFill="1" applyBorder="1" applyAlignment="1" applyProtection="1">
      <alignment horizontal="center"/>
    </xf>
    <xf numFmtId="14" fontId="22" fillId="0" borderId="0" xfId="0" applyNumberFormat="1" applyFont="1" applyProtection="1"/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0" borderId="22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5" borderId="14" xfId="0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 applyProtection="1">
      <alignment horizontal="center" vertical="center"/>
      <protection locked="0"/>
    </xf>
    <xf numFmtId="0" fontId="4" fillId="5" borderId="16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 vertical="top"/>
      <protection locked="0"/>
    </xf>
    <xf numFmtId="1" fontId="0" fillId="0" borderId="9" xfId="0" applyNumberFormat="1" applyFill="1" applyBorder="1" applyAlignment="1" applyProtection="1">
      <alignment horizontal="center"/>
    </xf>
    <xf numFmtId="1" fontId="0" fillId="2" borderId="9" xfId="0" applyNumberFormat="1" applyFill="1" applyBorder="1" applyAlignment="1" applyProtection="1">
      <alignment horizontal="center"/>
    </xf>
    <xf numFmtId="0" fontId="8" fillId="2" borderId="8" xfId="0" applyFont="1" applyFill="1" applyBorder="1" applyAlignment="1" applyProtection="1">
      <alignment horizontal="center"/>
    </xf>
    <xf numFmtId="0" fontId="1" fillId="0" borderId="13" xfId="0" applyNumberFormat="1" applyFont="1" applyFill="1" applyBorder="1" applyAlignment="1" applyProtection="1">
      <alignment horizontal="center"/>
    </xf>
    <xf numFmtId="0" fontId="1" fillId="0" borderId="23" xfId="0" applyNumberFormat="1" applyFont="1" applyFill="1" applyBorder="1" applyAlignment="1" applyProtection="1">
      <alignment horizontal="center"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0" fontId="1" fillId="0" borderId="24" xfId="0" applyNumberFormat="1" applyFont="1" applyFill="1" applyBorder="1" applyAlignment="1" applyProtection="1">
      <alignment horizontal="left"/>
      <protection locked="0"/>
    </xf>
    <xf numFmtId="0" fontId="1" fillId="0" borderId="23" xfId="0" applyNumberFormat="1" applyFont="1" applyFill="1" applyBorder="1" applyAlignment="1" applyProtection="1">
      <alignment horizontal="left"/>
      <protection locked="0"/>
    </xf>
    <xf numFmtId="0" fontId="0" fillId="0" borderId="13" xfId="0" applyNumberFormat="1" applyFill="1" applyBorder="1" applyAlignment="1" applyProtection="1">
      <alignment horizontal="center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left"/>
      <protection locked="0"/>
    </xf>
    <xf numFmtId="0" fontId="1" fillId="3" borderId="24" xfId="0" applyFont="1" applyFill="1" applyBorder="1" applyAlignment="1" applyProtection="1">
      <alignment horizontal="left"/>
      <protection locked="0"/>
    </xf>
    <xf numFmtId="0" fontId="1" fillId="3" borderId="23" xfId="0" applyFont="1" applyFill="1" applyBorder="1" applyAlignment="1" applyProtection="1">
      <alignment horizontal="left"/>
      <protection locked="0"/>
    </xf>
    <xf numFmtId="0" fontId="2" fillId="3" borderId="13" xfId="0" applyFont="1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0" fillId="3" borderId="23" xfId="0" applyFill="1" applyBorder="1" applyAlignment="1" applyProtection="1">
      <alignment horizontal="left"/>
      <protection locked="0"/>
    </xf>
    <xf numFmtId="0" fontId="2" fillId="3" borderId="13" xfId="0" applyFont="1" applyFill="1" applyBorder="1" applyAlignment="1" applyProtection="1">
      <alignment horizontal="left" vertical="top" wrapText="1"/>
      <protection locked="0"/>
    </xf>
    <xf numFmtId="0" fontId="1" fillId="3" borderId="24" xfId="0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1" fontId="0" fillId="0" borderId="8" xfId="0" applyNumberFormat="1" applyFill="1" applyBorder="1" applyAlignment="1" applyProtection="1">
      <alignment horizontal="center"/>
    </xf>
    <xf numFmtId="0" fontId="0" fillId="2" borderId="18" xfId="0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/>
    </xf>
    <xf numFmtId="0" fontId="0" fillId="2" borderId="19" xfId="0" applyFill="1" applyBorder="1" applyAlignment="1" applyProtection="1">
      <alignment horizontal="center" vertical="top"/>
    </xf>
    <xf numFmtId="0" fontId="0" fillId="2" borderId="1" xfId="0" applyFill="1" applyBorder="1" applyAlignment="1" applyProtection="1">
      <alignment horizontal="center" vertical="top"/>
    </xf>
    <xf numFmtId="49" fontId="4" fillId="3" borderId="13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2" fillId="3" borderId="25" xfId="0" applyNumberFormat="1" applyFont="1" applyFill="1" applyBorder="1" applyAlignment="1" applyProtection="1">
      <alignment horizontal="left"/>
      <protection locked="0"/>
    </xf>
    <xf numFmtId="49" fontId="2" fillId="3" borderId="26" xfId="0" applyNumberFormat="1" applyFont="1" applyFill="1" applyBorder="1" applyAlignment="1" applyProtection="1">
      <alignment horizontal="left"/>
      <protection locked="0"/>
    </xf>
    <xf numFmtId="49" fontId="2" fillId="3" borderId="27" xfId="0" applyNumberFormat="1" applyFont="1" applyFill="1" applyBorder="1" applyAlignment="1" applyProtection="1">
      <alignment horizontal="left"/>
      <protection locked="0"/>
    </xf>
    <xf numFmtId="49" fontId="9" fillId="3" borderId="13" xfId="1" applyNumberFormat="1" applyFill="1" applyBorder="1" applyAlignment="1" applyProtection="1">
      <alignment horizontal="left"/>
      <protection locked="0"/>
    </xf>
    <xf numFmtId="49" fontId="9" fillId="3" borderId="24" xfId="1" applyNumberFormat="1" applyFill="1" applyBorder="1" applyAlignment="1" applyProtection="1">
      <alignment horizontal="left"/>
      <protection locked="0"/>
    </xf>
    <xf numFmtId="49" fontId="9" fillId="3" borderId="23" xfId="1" applyNumberForma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right" indent="1"/>
    </xf>
    <xf numFmtId="0" fontId="2" fillId="0" borderId="0" xfId="0" applyFont="1" applyBorder="1" applyAlignment="1" applyProtection="1">
      <alignment horizontal="right" indent="1"/>
    </xf>
    <xf numFmtId="14" fontId="2" fillId="3" borderId="25" xfId="0" applyNumberFormat="1" applyFont="1" applyFill="1" applyBorder="1" applyAlignment="1" applyProtection="1">
      <alignment horizontal="left"/>
      <protection locked="0"/>
    </xf>
    <xf numFmtId="14" fontId="2" fillId="3" borderId="26" xfId="0" applyNumberFormat="1" applyFont="1" applyFill="1" applyBorder="1" applyAlignment="1" applyProtection="1">
      <alignment horizontal="left"/>
      <protection locked="0"/>
    </xf>
    <xf numFmtId="14" fontId="2" fillId="3" borderId="27" xfId="0" applyNumberFormat="1" applyFont="1" applyFill="1" applyBorder="1" applyAlignment="1" applyProtection="1">
      <alignment horizontal="left"/>
      <protection locked="0"/>
    </xf>
    <xf numFmtId="0" fontId="4" fillId="3" borderId="13" xfId="0" applyFont="1" applyFill="1" applyBorder="1" applyAlignment="1" applyProtection="1">
      <alignment horizontal="left"/>
      <protection locked="0"/>
    </xf>
    <xf numFmtId="0" fontId="4" fillId="3" borderId="24" xfId="0" applyFont="1" applyFill="1" applyBorder="1" applyAlignment="1" applyProtection="1">
      <alignment horizontal="left"/>
      <protection locked="0"/>
    </xf>
    <xf numFmtId="0" fontId="4" fillId="3" borderId="23" xfId="0" applyFont="1" applyFill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right" vertical="top"/>
    </xf>
    <xf numFmtId="0" fontId="23" fillId="0" borderId="0" xfId="0" applyFont="1" applyAlignment="1">
      <alignment horizontal="right" vertical="top"/>
    </xf>
    <xf numFmtId="0" fontId="0" fillId="3" borderId="13" xfId="0" applyFill="1" applyBorder="1" applyAlignment="1" applyProtection="1">
      <alignment horizontal="left"/>
      <protection locked="0"/>
    </xf>
    <xf numFmtId="0" fontId="2" fillId="2" borderId="20" xfId="0" applyFont="1" applyFill="1" applyBorder="1" applyAlignment="1" applyProtection="1">
      <alignment horizontal="center" vertical="top"/>
      <protection locked="0"/>
    </xf>
  </cellXfs>
  <cellStyles count="2">
    <cellStyle name="Link" xfId="1" builtinId="8"/>
    <cellStyle name="Standard" xfId="0" builtinId="0"/>
  </cellStyles>
  <dxfs count="3">
    <dxf>
      <fill>
        <patternFill>
          <bgColor indexed="47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19050</xdr:rowOff>
    </xdr:from>
    <xdr:to>
      <xdr:col>14</xdr:col>
      <xdr:colOff>104775</xdr:colOff>
      <xdr:row>3</xdr:row>
      <xdr:rowOff>104775</xdr:rowOff>
    </xdr:to>
    <xdr:pic>
      <xdr:nvPicPr>
        <xdr:cNvPr id="6185" name="picture" descr="http://www.sz.ch/pictures/SZ_GROS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19050"/>
          <a:ext cx="13525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361950</xdr:colOff>
      <xdr:row>35</xdr:row>
      <xdr:rowOff>114300</xdr:rowOff>
    </xdr:from>
    <xdr:to>
      <xdr:col>12</xdr:col>
      <xdr:colOff>361950</xdr:colOff>
      <xdr:row>37</xdr:row>
      <xdr:rowOff>152400</xdr:rowOff>
    </xdr:to>
    <xdr:sp macro="" textlink="">
      <xdr:nvSpPr>
        <xdr:cNvPr id="6186" name="Line 210"/>
        <xdr:cNvSpPr>
          <a:spLocks noChangeShapeType="1"/>
        </xdr:cNvSpPr>
      </xdr:nvSpPr>
      <xdr:spPr bwMode="auto">
        <a:xfrm>
          <a:off x="5467350" y="7696200"/>
          <a:ext cx="0" cy="485775"/>
        </a:xfrm>
        <a:prstGeom prst="line">
          <a:avLst/>
        </a:prstGeom>
        <a:noFill/>
        <a:ln w="9525">
          <a:solidFill>
            <a:srgbClr val="4F81B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01"/>
  <sheetViews>
    <sheetView tabSelected="1" workbookViewId="0">
      <selection activeCell="K6" sqref="K6:M6"/>
    </sheetView>
  </sheetViews>
  <sheetFormatPr baseColWidth="10" defaultRowHeight="12.75" x14ac:dyDescent="0.2"/>
  <cols>
    <col min="1" max="1" width="8.7109375" style="1" customWidth="1"/>
    <col min="2" max="2" width="10.7109375" style="1" customWidth="1"/>
    <col min="3" max="6" width="5.7109375" style="2" customWidth="1"/>
    <col min="7" max="8" width="5.7109375" style="1" customWidth="1"/>
    <col min="9" max="12" width="5.7109375" style="2" customWidth="1"/>
    <col min="13" max="13" width="10.7109375" style="1" customWidth="1"/>
    <col min="14" max="14" width="8" style="1" customWidth="1"/>
    <col min="15" max="15" width="5.140625" style="1" customWidth="1"/>
    <col min="16" max="16384" width="11.42578125" style="1"/>
  </cols>
  <sheetData>
    <row r="1" spans="1:15" ht="24" customHeight="1" x14ac:dyDescent="0.2"/>
    <row r="2" spans="1:15" s="11" customFormat="1" ht="18" x14ac:dyDescent="0.25">
      <c r="A2" s="93" t="s">
        <v>57</v>
      </c>
      <c r="B2" s="21"/>
      <c r="C2" s="13"/>
      <c r="D2" s="13"/>
      <c r="E2" s="13"/>
      <c r="F2" s="13"/>
      <c r="G2" s="21"/>
      <c r="H2" s="21"/>
      <c r="I2" s="13"/>
      <c r="J2" s="13"/>
      <c r="K2" s="13"/>
      <c r="L2" s="20"/>
      <c r="N2"/>
    </row>
    <row r="3" spans="1:15" s="11" customFormat="1" x14ac:dyDescent="0.2">
      <c r="A3" s="66" t="s">
        <v>60</v>
      </c>
      <c r="B3" s="21"/>
      <c r="C3" s="13"/>
      <c r="D3" s="13"/>
      <c r="E3" s="13"/>
      <c r="F3" s="13"/>
      <c r="G3" s="94"/>
      <c r="H3" s="94"/>
      <c r="I3" s="94"/>
      <c r="J3" s="21"/>
      <c r="K3" s="13"/>
      <c r="L3" s="20"/>
      <c r="M3" s="21"/>
      <c r="N3" s="21"/>
      <c r="O3" s="21"/>
    </row>
    <row r="4" spans="1:15" s="11" customFormat="1" x14ac:dyDescent="0.2">
      <c r="A4" s="66"/>
      <c r="B4" s="21"/>
      <c r="C4" s="13"/>
      <c r="D4" s="13"/>
      <c r="E4" s="13"/>
      <c r="F4" s="13"/>
      <c r="G4" s="94"/>
      <c r="H4" s="94"/>
      <c r="I4" s="94"/>
      <c r="J4" s="21"/>
      <c r="K4" s="13"/>
      <c r="L4" s="20"/>
      <c r="M4" s="21"/>
      <c r="N4" s="21"/>
      <c r="O4" s="21"/>
    </row>
    <row r="5" spans="1:15" ht="15" x14ac:dyDescent="0.2">
      <c r="A5" s="95"/>
      <c r="B5" s="96"/>
      <c r="C5" s="97"/>
      <c r="D5" s="96"/>
      <c r="E5" s="96"/>
      <c r="F5" s="96"/>
      <c r="G5" s="96"/>
      <c r="H5" s="96"/>
      <c r="I5" s="96"/>
      <c r="J5" s="96"/>
      <c r="K5" s="97"/>
      <c r="L5" s="96"/>
      <c r="M5" s="92"/>
      <c r="N5" s="96"/>
      <c r="O5" s="98"/>
    </row>
    <row r="6" spans="1:15" s="11" customFormat="1" x14ac:dyDescent="0.2">
      <c r="A6" s="66" t="s">
        <v>25</v>
      </c>
      <c r="B6" s="67"/>
      <c r="C6" s="142"/>
      <c r="D6" s="143"/>
      <c r="E6" s="143"/>
      <c r="F6" s="143"/>
      <c r="G6" s="144"/>
      <c r="I6" s="85"/>
      <c r="J6" s="85" t="s">
        <v>62</v>
      </c>
      <c r="K6" s="145"/>
      <c r="L6" s="146"/>
      <c r="M6" s="147"/>
      <c r="N6" s="24" t="str">
        <f>IF(K6=""," &lt;&lt;","")</f>
        <v xml:space="preserve"> &lt;&lt;</v>
      </c>
    </row>
    <row r="7" spans="1:15" s="11" customFormat="1" x14ac:dyDescent="0.2">
      <c r="A7" s="66" t="s">
        <v>0</v>
      </c>
      <c r="B7" s="67"/>
      <c r="C7" s="127"/>
      <c r="D7" s="128"/>
      <c r="E7" s="128"/>
      <c r="F7" s="128"/>
      <c r="G7" s="129"/>
      <c r="I7" s="85"/>
      <c r="J7" s="85" t="s">
        <v>24</v>
      </c>
      <c r="K7" s="145"/>
      <c r="L7" s="146"/>
      <c r="M7" s="147"/>
    </row>
    <row r="8" spans="1:15" s="11" customFormat="1" x14ac:dyDescent="0.2">
      <c r="A8" s="67" t="s">
        <v>1</v>
      </c>
      <c r="B8" s="24"/>
      <c r="C8" s="127"/>
      <c r="D8" s="128"/>
      <c r="E8" s="128"/>
      <c r="F8" s="128"/>
      <c r="G8" s="129"/>
      <c r="I8" s="85"/>
      <c r="J8" s="85" t="s">
        <v>23</v>
      </c>
      <c r="K8" s="145"/>
      <c r="L8" s="146"/>
      <c r="M8" s="147"/>
    </row>
    <row r="9" spans="1:15" s="11" customFormat="1" x14ac:dyDescent="0.2">
      <c r="A9" s="67" t="s">
        <v>36</v>
      </c>
      <c r="B9" s="67"/>
      <c r="C9" s="148"/>
      <c r="D9" s="149"/>
      <c r="E9" s="149"/>
      <c r="F9" s="149"/>
      <c r="G9" s="150"/>
      <c r="I9" s="85"/>
      <c r="J9" s="85" t="s">
        <v>63</v>
      </c>
      <c r="K9" s="145"/>
      <c r="L9" s="146"/>
      <c r="M9" s="147"/>
    </row>
    <row r="10" spans="1:15" s="11" customFormat="1" x14ac:dyDescent="0.2">
      <c r="A10" s="67"/>
      <c r="B10" s="67"/>
      <c r="C10" s="68"/>
      <c r="D10" s="68"/>
      <c r="E10" s="68"/>
      <c r="F10" s="68"/>
      <c r="G10" s="68"/>
      <c r="I10" s="85"/>
      <c r="J10" s="85" t="s">
        <v>64</v>
      </c>
      <c r="K10" s="145"/>
      <c r="L10" s="146"/>
      <c r="M10" s="147"/>
    </row>
    <row r="11" spans="1:15" s="11" customFormat="1" x14ac:dyDescent="0.2">
      <c r="A11" s="69" t="s">
        <v>37</v>
      </c>
      <c r="B11" s="67"/>
      <c r="C11" s="156"/>
      <c r="D11" s="157"/>
      <c r="E11" s="157"/>
      <c r="F11" s="157"/>
      <c r="G11" s="158"/>
      <c r="I11" s="151" t="s">
        <v>71</v>
      </c>
      <c r="J11" s="152"/>
      <c r="K11" s="145"/>
      <c r="L11" s="146"/>
      <c r="M11" s="147"/>
    </row>
    <row r="12" spans="1:15" s="11" customFormat="1" x14ac:dyDescent="0.2">
      <c r="A12" s="4" t="s">
        <v>38</v>
      </c>
      <c r="B12" s="70" t="str">
        <f>IF(C12="","&gt;&gt; ","")</f>
        <v xml:space="preserve">&gt;&gt; </v>
      </c>
      <c r="C12" s="156"/>
      <c r="D12" s="158"/>
      <c r="E12" s="68"/>
      <c r="F12" s="89" t="s">
        <v>29</v>
      </c>
      <c r="G12" s="44"/>
      <c r="H12" s="24" t="str">
        <f>IF(G12=""," &lt;&lt;","")</f>
        <v xml:space="preserve"> &lt;&lt;</v>
      </c>
      <c r="I12" s="85"/>
      <c r="J12" s="85" t="s">
        <v>15</v>
      </c>
      <c r="K12" s="153"/>
      <c r="L12" s="154"/>
      <c r="M12" s="155"/>
      <c r="N12" s="24" t="str">
        <f>IF(K12=""," &lt;&lt;","")</f>
        <v xml:space="preserve"> &lt;&lt;</v>
      </c>
    </row>
    <row r="13" spans="1:15" ht="19.5" customHeight="1" x14ac:dyDescent="0.2">
      <c r="B13" s="19"/>
      <c r="C13" s="8"/>
      <c r="D13" s="8"/>
      <c r="E13" s="8"/>
      <c r="F13" s="8"/>
      <c r="G13" s="8"/>
      <c r="H13" s="8"/>
      <c r="I13" s="8"/>
      <c r="J13" s="8"/>
      <c r="K13" s="25"/>
      <c r="L13" s="8"/>
    </row>
    <row r="14" spans="1:15" ht="36.75" customHeight="1" x14ac:dyDescent="0.2">
      <c r="A14" s="26"/>
      <c r="B14" s="29"/>
      <c r="C14" s="138" t="s">
        <v>2</v>
      </c>
      <c r="D14" s="138"/>
      <c r="E14" s="138" t="s">
        <v>3</v>
      </c>
      <c r="F14" s="138"/>
      <c r="G14" s="138" t="s">
        <v>4</v>
      </c>
      <c r="H14" s="138"/>
      <c r="I14" s="138" t="s">
        <v>5</v>
      </c>
      <c r="J14" s="138"/>
      <c r="K14" s="138" t="s">
        <v>6</v>
      </c>
      <c r="L14" s="138"/>
      <c r="M14" s="30" t="s">
        <v>18</v>
      </c>
      <c r="N14" s="26"/>
    </row>
    <row r="15" spans="1:15" ht="15" customHeight="1" x14ac:dyDescent="0.2">
      <c r="A15" s="26"/>
      <c r="B15" s="31">
        <v>0.34375</v>
      </c>
      <c r="C15" s="106"/>
      <c r="D15" s="107"/>
      <c r="E15" s="106"/>
      <c r="F15" s="107"/>
      <c r="G15" s="106"/>
      <c r="H15" s="107"/>
      <c r="I15" s="106"/>
      <c r="J15" s="107"/>
      <c r="K15" s="106"/>
      <c r="L15" s="107"/>
      <c r="M15" s="32">
        <v>15</v>
      </c>
      <c r="N15" s="26"/>
    </row>
    <row r="16" spans="1:15" ht="45" customHeight="1" x14ac:dyDescent="0.2">
      <c r="A16" s="27"/>
      <c r="B16" s="33">
        <f>B15+M15/60/24</f>
        <v>0.35416666666666669</v>
      </c>
      <c r="C16" s="108"/>
      <c r="D16" s="109"/>
      <c r="E16" s="108"/>
      <c r="F16" s="109"/>
      <c r="G16" s="108"/>
      <c r="H16" s="109"/>
      <c r="I16" s="108"/>
      <c r="J16" s="109"/>
      <c r="K16" s="108"/>
      <c r="L16" s="109"/>
      <c r="M16" s="32"/>
      <c r="N16" s="27"/>
    </row>
    <row r="17" spans="1:14" x14ac:dyDescent="0.2">
      <c r="A17" s="28"/>
      <c r="B17" s="33">
        <f>B15+90/60/24</f>
        <v>0.40625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2">
        <v>20</v>
      </c>
      <c r="N17" s="28"/>
    </row>
    <row r="18" spans="1:14" ht="45" customHeight="1" x14ac:dyDescent="0.2">
      <c r="A18" s="27"/>
      <c r="B18" s="33">
        <f>B17+M17/60/24</f>
        <v>0.4201388888888889</v>
      </c>
      <c r="C18" s="106"/>
      <c r="D18" s="107"/>
      <c r="E18" s="106"/>
      <c r="F18" s="107"/>
      <c r="G18" s="106"/>
      <c r="H18" s="107"/>
      <c r="I18" s="106"/>
      <c r="J18" s="107"/>
      <c r="K18" s="106"/>
      <c r="L18" s="107"/>
      <c r="M18" s="32"/>
      <c r="N18" s="27"/>
    </row>
    <row r="19" spans="1:14" ht="15" customHeight="1" x14ac:dyDescent="0.2">
      <c r="A19" s="26"/>
      <c r="B19" s="33">
        <f>B20-M19/60/24</f>
        <v>0.47916666666666669</v>
      </c>
      <c r="C19" s="108"/>
      <c r="D19" s="109"/>
      <c r="E19" s="108"/>
      <c r="F19" s="109"/>
      <c r="G19" s="108"/>
      <c r="H19" s="109"/>
      <c r="I19" s="108"/>
      <c r="J19" s="109"/>
      <c r="K19" s="108"/>
      <c r="L19" s="109"/>
      <c r="M19" s="32">
        <v>5</v>
      </c>
      <c r="N19" s="26"/>
    </row>
    <row r="20" spans="1:14" ht="25.5" customHeight="1" x14ac:dyDescent="0.2">
      <c r="A20" s="26"/>
      <c r="B20" s="33">
        <f>B18+90/60/24</f>
        <v>0.4826388888888889</v>
      </c>
      <c r="C20" s="111"/>
      <c r="D20" s="111"/>
      <c r="E20" s="111"/>
      <c r="F20" s="111"/>
      <c r="G20" s="162"/>
      <c r="H20" s="162"/>
      <c r="I20" s="111"/>
      <c r="J20" s="111"/>
      <c r="K20" s="111"/>
      <c r="L20" s="111"/>
      <c r="M20" s="32"/>
      <c r="N20" s="26"/>
    </row>
    <row r="21" spans="1:14" ht="15" customHeight="1" x14ac:dyDescent="0.2">
      <c r="A21" s="27"/>
      <c r="B21" s="31">
        <v>0.5625</v>
      </c>
      <c r="C21" s="106"/>
      <c r="D21" s="107"/>
      <c r="E21" s="106"/>
      <c r="F21" s="107"/>
      <c r="G21" s="123"/>
      <c r="H21" s="124"/>
      <c r="I21" s="106"/>
      <c r="J21" s="107"/>
      <c r="K21" s="106"/>
      <c r="L21" s="107"/>
      <c r="M21" s="32">
        <v>5</v>
      </c>
      <c r="N21" s="27"/>
    </row>
    <row r="22" spans="1:14" ht="30" customHeight="1" x14ac:dyDescent="0.2">
      <c r="A22" s="26"/>
      <c r="B22" s="33">
        <f>B21+M21/60/24</f>
        <v>0.56597222222222221</v>
      </c>
      <c r="C22" s="121"/>
      <c r="D22" s="122"/>
      <c r="E22" s="121"/>
      <c r="F22" s="122"/>
      <c r="G22" s="123"/>
      <c r="H22" s="124"/>
      <c r="I22" s="121"/>
      <c r="J22" s="122"/>
      <c r="K22" s="121"/>
      <c r="L22" s="122"/>
      <c r="M22" s="32"/>
      <c r="N22" s="26"/>
    </row>
    <row r="23" spans="1:14" ht="15" customHeight="1" x14ac:dyDescent="0.2">
      <c r="A23" s="27"/>
      <c r="B23" s="33">
        <f>B24-M23/60/24</f>
        <v>0.62152777777777779</v>
      </c>
      <c r="C23" s="108"/>
      <c r="D23" s="109"/>
      <c r="E23" s="108"/>
      <c r="F23" s="109"/>
      <c r="G23" s="123"/>
      <c r="H23" s="124"/>
      <c r="I23" s="108"/>
      <c r="J23" s="109"/>
      <c r="K23" s="108"/>
      <c r="L23" s="109"/>
      <c r="M23" s="32">
        <v>5</v>
      </c>
      <c r="N23" s="27"/>
    </row>
    <row r="24" spans="1:14" ht="17.25" customHeight="1" x14ac:dyDescent="0.2">
      <c r="A24" s="26"/>
      <c r="B24" s="34">
        <f>B21+90/60/24</f>
        <v>0.625</v>
      </c>
      <c r="C24" s="140"/>
      <c r="D24" s="140"/>
      <c r="E24" s="140"/>
      <c r="F24" s="140"/>
      <c r="G24" s="141"/>
      <c r="H24" s="141"/>
      <c r="I24" s="140"/>
      <c r="J24" s="140"/>
      <c r="K24" s="140"/>
      <c r="L24" s="140"/>
      <c r="M24" s="35"/>
      <c r="N24" s="26"/>
    </row>
    <row r="25" spans="1:14" ht="9" customHeight="1" x14ac:dyDescent="0.2">
      <c r="C25" s="9"/>
      <c r="M25" s="10"/>
    </row>
    <row r="26" spans="1:14" x14ac:dyDescent="0.2">
      <c r="C26" s="9"/>
      <c r="M26" s="10"/>
    </row>
    <row r="27" spans="1:14" ht="15.75" x14ac:dyDescent="0.25">
      <c r="A27" s="22" t="s">
        <v>67</v>
      </c>
      <c r="B27" s="19"/>
      <c r="C27" s="19"/>
      <c r="D27" s="105" t="s">
        <v>66</v>
      </c>
      <c r="E27" s="105"/>
      <c r="F27" s="105"/>
      <c r="G27" s="105"/>
      <c r="H27" s="105"/>
      <c r="I27" s="105"/>
      <c r="J27" s="105"/>
      <c r="K27" s="105"/>
      <c r="L27" s="5"/>
      <c r="M27" s="11"/>
      <c r="N27" s="12"/>
    </row>
    <row r="28" spans="1:14" ht="9" customHeight="1" x14ac:dyDescent="0.25">
      <c r="A28" s="22"/>
      <c r="B28" s="19"/>
      <c r="C28" s="19"/>
      <c r="D28" s="11"/>
      <c r="E28" s="17"/>
      <c r="F28" s="18"/>
      <c r="G28" s="11"/>
      <c r="H28" s="11"/>
      <c r="I28" s="5"/>
      <c r="J28" s="5"/>
      <c r="K28" s="5"/>
      <c r="L28" s="5"/>
      <c r="M28" s="11"/>
      <c r="N28" s="12"/>
    </row>
    <row r="29" spans="1:14" x14ac:dyDescent="0.2">
      <c r="C29" s="110" t="s">
        <v>9</v>
      </c>
      <c r="D29" s="110"/>
      <c r="E29" s="110" t="s">
        <v>10</v>
      </c>
      <c r="F29" s="110"/>
      <c r="G29" s="110" t="s">
        <v>11</v>
      </c>
      <c r="H29" s="110"/>
      <c r="I29" s="110" t="s">
        <v>12</v>
      </c>
      <c r="J29" s="110"/>
      <c r="K29" s="110" t="s">
        <v>13</v>
      </c>
      <c r="L29" s="110"/>
      <c r="M29" s="5" t="s">
        <v>14</v>
      </c>
      <c r="N29" s="36"/>
    </row>
    <row r="30" spans="1:14" x14ac:dyDescent="0.2">
      <c r="A30" s="42" t="s">
        <v>26</v>
      </c>
      <c r="C30" s="112">
        <f>C73+C78+C88+C93</f>
        <v>0</v>
      </c>
      <c r="D30" s="112"/>
      <c r="E30" s="112">
        <f>E73+E78+E88+E93</f>
        <v>0</v>
      </c>
      <c r="F30" s="112"/>
      <c r="G30" s="112">
        <f>G73+G78+G88+G93</f>
        <v>0</v>
      </c>
      <c r="H30" s="112"/>
      <c r="I30" s="112">
        <f>I73+I78+I88+I93</f>
        <v>0</v>
      </c>
      <c r="J30" s="112"/>
      <c r="K30" s="112">
        <f>K73+K78+K88+K93</f>
        <v>0</v>
      </c>
      <c r="L30" s="112"/>
      <c r="M30" s="41">
        <f>SUM(C30:K30)</f>
        <v>0</v>
      </c>
      <c r="N30" s="91" t="s">
        <v>70</v>
      </c>
    </row>
    <row r="31" spans="1:14" x14ac:dyDescent="0.2">
      <c r="A31" s="42" t="s">
        <v>27</v>
      </c>
      <c r="C31" s="112">
        <f>C73+C83+C88+C98</f>
        <v>0</v>
      </c>
      <c r="D31" s="112"/>
      <c r="E31" s="112">
        <f>E73+E83+E88+E98</f>
        <v>0</v>
      </c>
      <c r="F31" s="112"/>
      <c r="G31" s="112">
        <f>G73+G83+G88+G98</f>
        <v>0</v>
      </c>
      <c r="H31" s="112"/>
      <c r="I31" s="112">
        <f>I73+I83+I88+I98</f>
        <v>0</v>
      </c>
      <c r="J31" s="112"/>
      <c r="K31" s="112">
        <f>K73+K83+K88+K98</f>
        <v>0</v>
      </c>
      <c r="L31" s="112"/>
      <c r="M31" s="41">
        <f>SUM(C31:K31)</f>
        <v>0</v>
      </c>
      <c r="N31" s="91" t="s">
        <v>69</v>
      </c>
    </row>
    <row r="32" spans="1:14" ht="6.75" customHeight="1" x14ac:dyDescent="0.2">
      <c r="A32" s="7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40"/>
      <c r="N32" s="37"/>
    </row>
    <row r="33" spans="1:17" x14ac:dyDescent="0.2">
      <c r="A33" s="42" t="s">
        <v>39</v>
      </c>
      <c r="C33" s="113">
        <f>C73+C78+C83+C88+C93+C98</f>
        <v>0</v>
      </c>
      <c r="D33" s="113"/>
      <c r="E33" s="113">
        <f>E73+E78+E83+E88+E93+E98</f>
        <v>0</v>
      </c>
      <c r="F33" s="113"/>
      <c r="G33" s="113">
        <f>G73+G78+G83+G88+G93+G98</f>
        <v>0</v>
      </c>
      <c r="H33" s="113"/>
      <c r="I33" s="113">
        <f>I73+I78+I83+I88+I93+I98</f>
        <v>0</v>
      </c>
      <c r="J33" s="113"/>
      <c r="K33" s="113">
        <f>K73+K78+K83+K88+K93+K98</f>
        <v>0</v>
      </c>
      <c r="L33" s="113"/>
      <c r="M33" s="86">
        <f>SUM(C33:L33)</f>
        <v>0</v>
      </c>
      <c r="N33" s="37"/>
    </row>
    <row r="34" spans="1:17" ht="16.5" customHeight="1" x14ac:dyDescent="0.2">
      <c r="A34" s="7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76" t="s">
        <v>54</v>
      </c>
      <c r="N34" s="37"/>
    </row>
    <row r="35" spans="1:17" x14ac:dyDescent="0.2">
      <c r="A35" s="7" t="s">
        <v>59</v>
      </c>
      <c r="C35" s="112">
        <f>C88+C93+C98</f>
        <v>0</v>
      </c>
      <c r="D35" s="112"/>
      <c r="E35" s="112">
        <f>E88+E93+E98</f>
        <v>0</v>
      </c>
      <c r="F35" s="112"/>
      <c r="G35" s="112">
        <f>G88+G93+G98</f>
        <v>0</v>
      </c>
      <c r="H35" s="112"/>
      <c r="I35" s="112">
        <f>I88+I93+I98</f>
        <v>0</v>
      </c>
      <c r="J35" s="112"/>
      <c r="K35" s="112">
        <f>K88+K93+K98</f>
        <v>0</v>
      </c>
      <c r="L35" s="112"/>
      <c r="M35" s="77">
        <f>SUM(C35:L35)</f>
        <v>0</v>
      </c>
      <c r="N35" s="71"/>
    </row>
    <row r="36" spans="1:17" x14ac:dyDescent="0.2">
      <c r="A36" s="7"/>
      <c r="D36" s="79" t="s">
        <v>58</v>
      </c>
      <c r="E36" s="117"/>
      <c r="F36" s="118"/>
      <c r="G36" s="118"/>
      <c r="H36" s="118"/>
      <c r="I36" s="118"/>
      <c r="J36" s="118"/>
      <c r="K36" s="119"/>
      <c r="L36" s="87"/>
      <c r="M36" s="78"/>
      <c r="N36" s="71"/>
    </row>
    <row r="37" spans="1:17" ht="22.5" customHeight="1" x14ac:dyDescent="0.2">
      <c r="A37" s="7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40"/>
      <c r="N37" s="37"/>
    </row>
    <row r="38" spans="1:17" ht="15.75" x14ac:dyDescent="0.25">
      <c r="A38" s="22" t="s">
        <v>65</v>
      </c>
      <c r="C38" s="39"/>
      <c r="D38" s="39"/>
      <c r="F38" s="39"/>
      <c r="G38" s="39"/>
      <c r="H38" s="39"/>
      <c r="I38" s="39"/>
      <c r="K38" s="24"/>
      <c r="L38" s="39"/>
      <c r="M38" s="40"/>
      <c r="N38" s="37"/>
    </row>
    <row r="39" spans="1:17" s="11" customFormat="1" ht="3.75" customHeight="1" x14ac:dyDescent="0.2">
      <c r="A39" s="42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37"/>
    </row>
    <row r="40" spans="1:17" s="11" customFormat="1" x14ac:dyDescent="0.2">
      <c r="A40" s="42"/>
      <c r="C40" s="104" t="s">
        <v>9</v>
      </c>
      <c r="D40" s="104"/>
      <c r="E40" s="104" t="s">
        <v>10</v>
      </c>
      <c r="F40" s="104"/>
      <c r="G40" s="104" t="s">
        <v>11</v>
      </c>
      <c r="H40" s="104"/>
      <c r="I40" s="104" t="s">
        <v>12</v>
      </c>
      <c r="J40" s="104"/>
      <c r="K40" s="104" t="s">
        <v>13</v>
      </c>
      <c r="L40" s="104"/>
      <c r="M40" s="40" t="s">
        <v>14</v>
      </c>
      <c r="N40" s="37"/>
    </row>
    <row r="41" spans="1:17" x14ac:dyDescent="0.2">
      <c r="A41" s="26" t="s">
        <v>28</v>
      </c>
      <c r="C41" s="137">
        <f>C73+C78+C83</f>
        <v>0</v>
      </c>
      <c r="D41" s="137"/>
      <c r="E41" s="137">
        <f>E73+E78+E83</f>
        <v>0</v>
      </c>
      <c r="F41" s="137"/>
      <c r="G41" s="137">
        <f>G73+G78+G83</f>
        <v>0</v>
      </c>
      <c r="H41" s="137"/>
      <c r="I41" s="137">
        <f>I73+I78+I83</f>
        <v>0</v>
      </c>
      <c r="J41" s="137"/>
      <c r="K41" s="137">
        <f>K73+K78+K83</f>
        <v>0</v>
      </c>
      <c r="L41" s="137"/>
      <c r="M41" s="84">
        <f>SUM(C41:K41)</f>
        <v>0</v>
      </c>
      <c r="N41" s="38"/>
    </row>
    <row r="42" spans="1:17" ht="18.75" customHeight="1" x14ac:dyDescent="0.2">
      <c r="A42" s="6" t="s">
        <v>40</v>
      </c>
      <c r="B42" s="72"/>
      <c r="C42" s="6"/>
      <c r="D42" s="72"/>
      <c r="E42" s="125" t="s">
        <v>41</v>
      </c>
      <c r="F42" s="125"/>
      <c r="G42" s="139" t="s">
        <v>42</v>
      </c>
      <c r="H42" s="139"/>
      <c r="I42" s="139"/>
      <c r="J42" s="139"/>
      <c r="K42" s="139"/>
      <c r="L42" s="139"/>
      <c r="M42" s="72"/>
      <c r="N42" s="6"/>
    </row>
    <row r="43" spans="1:17" x14ac:dyDescent="0.2">
      <c r="A43" s="6" t="s">
        <v>43</v>
      </c>
      <c r="B43" s="72"/>
      <c r="C43" s="1"/>
      <c r="E43" s="115" t="s">
        <v>44</v>
      </c>
      <c r="F43" s="116"/>
      <c r="G43" s="127"/>
      <c r="H43" s="128"/>
      <c r="I43" s="128"/>
      <c r="J43" s="128"/>
      <c r="K43" s="128"/>
      <c r="L43" s="129"/>
      <c r="M43" s="73"/>
      <c r="N43" s="74" t="s">
        <v>45</v>
      </c>
    </row>
    <row r="44" spans="1:17" x14ac:dyDescent="0.2">
      <c r="A44" s="6" t="s">
        <v>46</v>
      </c>
      <c r="B44" s="72"/>
      <c r="C44" s="1"/>
      <c r="E44" s="120" t="s">
        <v>47</v>
      </c>
      <c r="F44" s="116"/>
      <c r="G44" s="127"/>
      <c r="H44" s="128"/>
      <c r="I44" s="128"/>
      <c r="J44" s="128"/>
      <c r="K44" s="128"/>
      <c r="L44" s="129"/>
      <c r="M44" s="73"/>
      <c r="N44" s="74" t="s">
        <v>45</v>
      </c>
    </row>
    <row r="45" spans="1:17" x14ac:dyDescent="0.2">
      <c r="A45" s="6" t="s">
        <v>48</v>
      </c>
      <c r="B45" s="72"/>
      <c r="C45" s="1"/>
      <c r="E45" s="120" t="s">
        <v>49</v>
      </c>
      <c r="F45" s="116"/>
      <c r="G45" s="127"/>
      <c r="H45" s="128"/>
      <c r="I45" s="128"/>
      <c r="J45" s="128"/>
      <c r="K45" s="128"/>
      <c r="L45" s="129"/>
      <c r="M45" s="75"/>
      <c r="N45" s="74" t="s">
        <v>45</v>
      </c>
    </row>
    <row r="46" spans="1:17" x14ac:dyDescent="0.2">
      <c r="A46" s="6"/>
      <c r="B46" s="72"/>
      <c r="C46" s="1"/>
      <c r="E46" s="120" t="s">
        <v>50</v>
      </c>
      <c r="F46" s="116"/>
      <c r="G46" s="127"/>
      <c r="H46" s="128"/>
      <c r="I46" s="128"/>
      <c r="J46" s="128"/>
      <c r="K46" s="128"/>
      <c r="L46" s="129"/>
      <c r="M46" s="75"/>
      <c r="N46" s="74" t="s">
        <v>45</v>
      </c>
    </row>
    <row r="47" spans="1:17" x14ac:dyDescent="0.2">
      <c r="A47" s="6"/>
      <c r="B47" s="6"/>
      <c r="C47" s="1"/>
      <c r="E47" s="120" t="s">
        <v>74</v>
      </c>
      <c r="F47" s="116"/>
      <c r="G47" s="161"/>
      <c r="H47" s="128"/>
      <c r="I47" s="128"/>
      <c r="J47" s="128"/>
      <c r="K47" s="128"/>
      <c r="L47" s="129"/>
      <c r="M47" s="75"/>
      <c r="N47" s="74" t="s">
        <v>45</v>
      </c>
      <c r="Q47" s="14"/>
    </row>
    <row r="48" spans="1:17" ht="15" customHeight="1" x14ac:dyDescent="0.2">
      <c r="A48" s="6"/>
      <c r="B48" s="72"/>
      <c r="C48" s="1"/>
      <c r="G48" s="14"/>
      <c r="H48" s="9"/>
      <c r="I48" s="9"/>
      <c r="J48" s="9"/>
      <c r="K48" s="126" t="s">
        <v>61</v>
      </c>
      <c r="L48" s="126"/>
      <c r="M48" s="84">
        <f>SUM(M41:M47)</f>
        <v>0</v>
      </c>
      <c r="N48" s="51" t="str">
        <f>IF(K6="","SJ-Geb",IF(K12="","SJ-Geb",IF(F63&gt;=0,"AE 3",IF(F62&gt;=0,"AE 2",""))))</f>
        <v>SJ-Geb</v>
      </c>
      <c r="Q48" s="14"/>
    </row>
    <row r="49" spans="1:14" x14ac:dyDescent="0.2">
      <c r="A49" s="6" t="s">
        <v>51</v>
      </c>
      <c r="B49" s="72"/>
      <c r="C49" s="1"/>
      <c r="G49" s="14"/>
      <c r="H49" s="9"/>
      <c r="I49" s="9"/>
      <c r="J49" s="9"/>
      <c r="K49" s="9"/>
      <c r="L49" s="9"/>
      <c r="M49" s="23"/>
      <c r="N49" s="52"/>
    </row>
    <row r="50" spans="1:14" x14ac:dyDescent="0.2">
      <c r="A50" s="6" t="s">
        <v>56</v>
      </c>
      <c r="B50" s="72"/>
      <c r="C50" s="1"/>
      <c r="E50" s="120" t="s">
        <v>53</v>
      </c>
      <c r="F50" s="116"/>
      <c r="G50" s="130"/>
      <c r="H50" s="131"/>
      <c r="I50" s="131"/>
      <c r="J50" s="131"/>
      <c r="K50" s="131"/>
      <c r="L50" s="132"/>
      <c r="M50" s="90"/>
      <c r="N50" s="52"/>
    </row>
    <row r="51" spans="1:14" x14ac:dyDescent="0.2">
      <c r="A51" s="6" t="s">
        <v>52</v>
      </c>
      <c r="B51" s="72"/>
      <c r="C51" s="1"/>
      <c r="E51" s="115" t="s">
        <v>55</v>
      </c>
      <c r="F51" s="116"/>
      <c r="G51" s="127"/>
      <c r="H51" s="128"/>
      <c r="I51" s="128"/>
      <c r="J51" s="128"/>
      <c r="K51" s="128"/>
      <c r="L51" s="129"/>
      <c r="M51" s="73"/>
      <c r="N51" s="52"/>
    </row>
    <row r="52" spans="1:14" x14ac:dyDescent="0.2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0"/>
      <c r="N52" s="38"/>
    </row>
    <row r="53" spans="1:14" ht="34.5" customHeight="1" x14ac:dyDescent="0.2">
      <c r="A53" s="159" t="s">
        <v>73</v>
      </c>
      <c r="B53" s="160"/>
      <c r="C53" s="133"/>
      <c r="D53" s="134"/>
      <c r="E53" s="134"/>
      <c r="F53" s="134"/>
      <c r="G53" s="134"/>
      <c r="H53" s="134"/>
      <c r="I53" s="135"/>
      <c r="J53" s="135"/>
      <c r="K53" s="135"/>
      <c r="L53" s="135"/>
      <c r="M53" s="136"/>
      <c r="N53" s="101"/>
    </row>
    <row r="54" spans="1:14" x14ac:dyDescent="0.2">
      <c r="B54" s="2"/>
      <c r="C54" s="1"/>
      <c r="G54" s="14"/>
      <c r="H54" s="9"/>
      <c r="I54" s="9"/>
      <c r="J54" s="9"/>
      <c r="K54" s="9"/>
      <c r="M54" s="23"/>
    </row>
    <row r="55" spans="1:14" x14ac:dyDescent="0.2">
      <c r="A55" s="1" t="s">
        <v>16</v>
      </c>
      <c r="B55" s="2"/>
      <c r="C55" s="1"/>
      <c r="I55" s="100" t="s">
        <v>72</v>
      </c>
      <c r="J55" s="1"/>
      <c r="K55" s="1"/>
      <c r="L55" s="9"/>
      <c r="M55" s="9"/>
    </row>
    <row r="56" spans="1:14" x14ac:dyDescent="0.2">
      <c r="B56" s="2"/>
      <c r="C56" s="1"/>
      <c r="I56" s="14"/>
      <c r="J56" s="3"/>
      <c r="K56" s="1"/>
      <c r="L56" s="9"/>
      <c r="M56" s="9"/>
    </row>
    <row r="57" spans="1:14" s="14" customFormat="1" ht="17.25" customHeight="1" x14ac:dyDescent="0.2">
      <c r="A57" s="15"/>
      <c r="B57" s="16"/>
      <c r="C57" s="16"/>
      <c r="D57" s="16"/>
      <c r="F57" s="9"/>
      <c r="I57" s="16"/>
      <c r="J57" s="15"/>
      <c r="K57" s="16"/>
      <c r="L57" s="16"/>
      <c r="M57" s="15"/>
    </row>
    <row r="58" spans="1:14" hidden="1" x14ac:dyDescent="0.2">
      <c r="C58" s="1"/>
      <c r="D58" s="1"/>
      <c r="E58" s="1"/>
      <c r="F58" s="1"/>
      <c r="I58" s="1"/>
      <c r="J58" s="1"/>
      <c r="K58" s="1"/>
      <c r="L58" s="1"/>
    </row>
    <row r="59" spans="1:14" hidden="1" x14ac:dyDescent="0.2">
      <c r="C59" s="1"/>
      <c r="D59" s="1"/>
      <c r="E59" s="1"/>
      <c r="F59" s="1"/>
      <c r="I59" s="1"/>
      <c r="J59" s="1"/>
      <c r="K59" s="1"/>
      <c r="L59" s="1"/>
    </row>
    <row r="60" spans="1:14" s="45" customFormat="1" ht="11.25" hidden="1" x14ac:dyDescent="0.2"/>
    <row r="61" spans="1:14" s="45" customFormat="1" ht="11.25" hidden="1" x14ac:dyDescent="0.2">
      <c r="B61" s="46" t="str">
        <f>LEFT(K6,4)</f>
        <v/>
      </c>
      <c r="C61" s="45" t="s">
        <v>30</v>
      </c>
      <c r="F61" s="47" t="s">
        <v>31</v>
      </c>
      <c r="H61" s="53" t="s">
        <v>32</v>
      </c>
      <c r="J61" s="45" t="s">
        <v>33</v>
      </c>
    </row>
    <row r="62" spans="1:14" s="45" customFormat="1" ht="11.25" hidden="1" x14ac:dyDescent="0.2">
      <c r="A62" s="48">
        <v>55</v>
      </c>
      <c r="B62" s="46" t="e">
        <f>B61-54</f>
        <v>#VALUE!</v>
      </c>
      <c r="C62" s="49" t="e">
        <f>"31.07."&amp;B62</f>
        <v>#VALUE!</v>
      </c>
      <c r="D62" s="48"/>
      <c r="F62" s="50" t="e">
        <f>C62-K12</f>
        <v>#VALUE!</v>
      </c>
      <c r="H62" s="53">
        <v>2</v>
      </c>
      <c r="J62" s="45" t="s">
        <v>34</v>
      </c>
    </row>
    <row r="63" spans="1:14" s="45" customFormat="1" ht="11.25" hidden="1" x14ac:dyDescent="0.2">
      <c r="A63" s="48">
        <v>60</v>
      </c>
      <c r="B63" s="46" t="e">
        <f>B61-59</f>
        <v>#VALUE!</v>
      </c>
      <c r="C63" s="49" t="e">
        <f>"31.07."&amp;B63</f>
        <v>#VALUE!</v>
      </c>
      <c r="D63" s="48"/>
      <c r="F63" s="50" t="e">
        <f>C63-K12</f>
        <v>#VALUE!</v>
      </c>
      <c r="H63" s="53">
        <v>3</v>
      </c>
      <c r="J63" s="45" t="s">
        <v>35</v>
      </c>
    </row>
    <row r="64" spans="1:14" s="45" customFormat="1" ht="11.25" hidden="1" x14ac:dyDescent="0.2">
      <c r="C64" s="48"/>
      <c r="D64" s="48"/>
      <c r="E64" s="48"/>
      <c r="F64" s="48"/>
      <c r="I64" s="48"/>
      <c r="J64" s="48"/>
      <c r="K64" s="48"/>
      <c r="L64" s="48"/>
    </row>
    <row r="65" spans="2:14" s="45" customFormat="1" ht="11.25" hidden="1" x14ac:dyDescent="0.2">
      <c r="B65" s="54" t="s">
        <v>17</v>
      </c>
      <c r="C65" s="114" t="s">
        <v>9</v>
      </c>
      <c r="D65" s="114"/>
      <c r="E65" s="114" t="s">
        <v>10</v>
      </c>
      <c r="F65" s="114"/>
      <c r="G65" s="114" t="s">
        <v>11</v>
      </c>
      <c r="H65" s="114"/>
      <c r="I65" s="114" t="s">
        <v>12</v>
      </c>
      <c r="J65" s="114"/>
      <c r="K65" s="114" t="s">
        <v>13</v>
      </c>
      <c r="L65" s="114"/>
    </row>
    <row r="66" spans="2:14" s="45" customFormat="1" ht="11.25" hidden="1" x14ac:dyDescent="0.2">
      <c r="B66" s="54">
        <v>13</v>
      </c>
      <c r="C66" s="80">
        <f>C15</f>
        <v>0</v>
      </c>
      <c r="D66" s="81"/>
      <c r="E66" s="80">
        <f>E15</f>
        <v>0</v>
      </c>
      <c r="F66" s="81"/>
      <c r="G66" s="80">
        <f>G15</f>
        <v>0</v>
      </c>
      <c r="H66" s="81"/>
      <c r="I66" s="80">
        <f>I15</f>
        <v>0</v>
      </c>
      <c r="J66" s="81"/>
      <c r="K66" s="80">
        <f>K15</f>
        <v>0</v>
      </c>
      <c r="L66" s="81"/>
    </row>
    <row r="67" spans="2:14" s="45" customFormat="1" ht="11.25" hidden="1" x14ac:dyDescent="0.2">
      <c r="B67" s="54">
        <v>16</v>
      </c>
      <c r="C67" s="82">
        <f>C18</f>
        <v>0</v>
      </c>
      <c r="D67" s="83"/>
      <c r="E67" s="82">
        <f>E18</f>
        <v>0</v>
      </c>
      <c r="F67" s="83"/>
      <c r="G67" s="82">
        <f>G18</f>
        <v>0</v>
      </c>
      <c r="H67" s="83"/>
      <c r="I67" s="82">
        <f>I18</f>
        <v>0</v>
      </c>
      <c r="J67" s="83"/>
      <c r="K67" s="82">
        <f>K18</f>
        <v>0</v>
      </c>
      <c r="L67" s="83"/>
    </row>
    <row r="68" spans="2:14" s="45" customFormat="1" ht="11.25" hidden="1" x14ac:dyDescent="0.2">
      <c r="B68" s="54">
        <v>19</v>
      </c>
      <c r="C68" s="82">
        <f>C21</f>
        <v>0</v>
      </c>
      <c r="D68" s="83"/>
      <c r="E68" s="82">
        <f>E21</f>
        <v>0</v>
      </c>
      <c r="F68" s="83"/>
      <c r="G68" s="55" t="str">
        <f>LEFT(G21,2)</f>
        <v/>
      </c>
      <c r="H68" s="56"/>
      <c r="I68" s="82">
        <f>I21</f>
        <v>0</v>
      </c>
      <c r="J68" s="83"/>
      <c r="K68" s="82">
        <f>K21</f>
        <v>0</v>
      </c>
      <c r="L68" s="83"/>
    </row>
    <row r="69" spans="2:14" s="45" customFormat="1" ht="11.25" hidden="1" x14ac:dyDescent="0.2">
      <c r="C69" s="48"/>
      <c r="D69" s="48"/>
      <c r="E69" s="48"/>
      <c r="F69" s="48"/>
      <c r="I69" s="48"/>
      <c r="J69" s="48"/>
      <c r="K69" s="48"/>
      <c r="L69" s="48"/>
    </row>
    <row r="70" spans="2:14" s="45" customFormat="1" ht="11.25" hidden="1" x14ac:dyDescent="0.2">
      <c r="B70" s="57" t="s">
        <v>19</v>
      </c>
      <c r="C70" s="88">
        <f>IF(C66="alle",2,0)</f>
        <v>0</v>
      </c>
      <c r="D70" s="58"/>
      <c r="E70" s="88">
        <f>IF(E66="alle",2,0)</f>
        <v>0</v>
      </c>
      <c r="F70" s="58"/>
      <c r="G70" s="88">
        <f>IF(G66="alle",2,0)</f>
        <v>0</v>
      </c>
      <c r="H70" s="58"/>
      <c r="I70" s="88">
        <f>IF(I66="alle",2,0)</f>
        <v>0</v>
      </c>
      <c r="J70" s="58"/>
      <c r="K70" s="88">
        <f>IF(K66="alle",2,0)</f>
        <v>0</v>
      </c>
      <c r="L70" s="58"/>
      <c r="M70" s="59"/>
      <c r="N70" s="60"/>
    </row>
    <row r="71" spans="2:14" s="45" customFormat="1" ht="11.25" hidden="1" x14ac:dyDescent="0.2">
      <c r="B71" s="57"/>
      <c r="C71" s="88">
        <f t="shared" ref="C71:E72" si="0">IF(C67="alle",2,0)</f>
        <v>0</v>
      </c>
      <c r="D71" s="58"/>
      <c r="E71" s="88">
        <f t="shared" si="0"/>
        <v>0</v>
      </c>
      <c r="F71" s="58"/>
      <c r="G71" s="88">
        <f>IF(G67="alle",2,0)</f>
        <v>0</v>
      </c>
      <c r="H71" s="58"/>
      <c r="I71" s="88">
        <f>IF(I67="alle",2,0)</f>
        <v>0</v>
      </c>
      <c r="J71" s="58"/>
      <c r="K71" s="88">
        <f>IF(K67="alle",2,0)</f>
        <v>0</v>
      </c>
      <c r="L71" s="58"/>
      <c r="M71" s="59"/>
      <c r="N71" s="60"/>
    </row>
    <row r="72" spans="2:14" s="45" customFormat="1" ht="11.25" hidden="1" x14ac:dyDescent="0.2">
      <c r="B72" s="57"/>
      <c r="C72" s="88">
        <f t="shared" si="0"/>
        <v>0</v>
      </c>
      <c r="D72" s="58"/>
      <c r="E72" s="88">
        <f t="shared" si="0"/>
        <v>0</v>
      </c>
      <c r="F72" s="58"/>
      <c r="G72" s="88"/>
      <c r="H72" s="58"/>
      <c r="I72" s="88">
        <f>IF(I68="alle",2,0)</f>
        <v>0</v>
      </c>
      <c r="J72" s="58"/>
      <c r="K72" s="88">
        <f>IF(K68="alle",2,0)</f>
        <v>0</v>
      </c>
      <c r="L72" s="58"/>
      <c r="M72" s="59"/>
      <c r="N72" s="60"/>
    </row>
    <row r="73" spans="2:14" s="45" customFormat="1" ht="11.25" hidden="1" x14ac:dyDescent="0.2">
      <c r="B73" s="57"/>
      <c r="C73" s="61">
        <f>SUM(C70:C72)</f>
        <v>0</v>
      </c>
      <c r="D73" s="62"/>
      <c r="E73" s="61">
        <f>SUM(E70:E72)</f>
        <v>0</v>
      </c>
      <c r="F73" s="63"/>
      <c r="G73" s="61">
        <f>SUM(G70:G72)</f>
        <v>0</v>
      </c>
      <c r="H73" s="62"/>
      <c r="I73" s="61">
        <f>SUM(I70:I72)</f>
        <v>0</v>
      </c>
      <c r="J73" s="62"/>
      <c r="K73" s="61">
        <f>SUM(K70:K72)</f>
        <v>0</v>
      </c>
      <c r="L73" s="50"/>
      <c r="M73" s="62">
        <f>SUM(C73:K73)</f>
        <v>0</v>
      </c>
    </row>
    <row r="74" spans="2:14" s="45" customFormat="1" ht="11.25" hidden="1" x14ac:dyDescent="0.2"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5"/>
    </row>
    <row r="75" spans="2:14" s="45" customFormat="1" ht="11.25" hidden="1" x14ac:dyDescent="0.2">
      <c r="B75" s="45" t="s">
        <v>7</v>
      </c>
      <c r="C75" s="88">
        <f>IF(C66="A",2,0)</f>
        <v>0</v>
      </c>
      <c r="D75" s="58"/>
      <c r="E75" s="88">
        <f>IF(E66="A",2,0)</f>
        <v>0</v>
      </c>
      <c r="F75" s="58"/>
      <c r="G75" s="88">
        <f>IF(G66="A",2,0)</f>
        <v>0</v>
      </c>
      <c r="H75" s="58"/>
      <c r="I75" s="88">
        <f>IF(I66="A",2,0)</f>
        <v>0</v>
      </c>
      <c r="J75" s="58"/>
      <c r="K75" s="88">
        <f>IF(K66="A",2,0)</f>
        <v>0</v>
      </c>
      <c r="L75" s="58"/>
      <c r="M75" s="60"/>
    </row>
    <row r="76" spans="2:14" s="45" customFormat="1" ht="11.25" hidden="1" x14ac:dyDescent="0.2">
      <c r="C76" s="88">
        <f>IF(C67="A",2,0)</f>
        <v>0</v>
      </c>
      <c r="D76" s="58"/>
      <c r="E76" s="88">
        <f>IF(E67="A",2,0)</f>
        <v>0</v>
      </c>
      <c r="F76" s="58"/>
      <c r="G76" s="88">
        <f>IF(G67="A",2,0)</f>
        <v>0</v>
      </c>
      <c r="H76" s="58"/>
      <c r="I76" s="88">
        <f>IF(I67="A",2,0)</f>
        <v>0</v>
      </c>
      <c r="J76" s="58"/>
      <c r="K76" s="88">
        <f>IF(K67="A",2,0)</f>
        <v>0</v>
      </c>
      <c r="L76" s="58"/>
      <c r="M76" s="60"/>
    </row>
    <row r="77" spans="2:14" s="45" customFormat="1" ht="11.25" hidden="1" x14ac:dyDescent="0.2">
      <c r="C77" s="88">
        <f>IF(C68="A",2,0)</f>
        <v>0</v>
      </c>
      <c r="D77" s="58"/>
      <c r="E77" s="88">
        <f>IF(E68="A",2,0)</f>
        <v>0</v>
      </c>
      <c r="F77" s="58"/>
      <c r="G77" s="88"/>
      <c r="H77" s="58"/>
      <c r="I77" s="88">
        <f>IF(I68="A",2,0)</f>
        <v>0</v>
      </c>
      <c r="J77" s="58"/>
      <c r="K77" s="88">
        <f>IF(K68="A",2,0)</f>
        <v>0</v>
      </c>
      <c r="L77" s="58"/>
      <c r="M77" s="60"/>
    </row>
    <row r="78" spans="2:14" s="45" customFormat="1" ht="11.25" hidden="1" x14ac:dyDescent="0.2">
      <c r="B78" s="57"/>
      <c r="C78" s="61">
        <f>SUM(C75:C77)</f>
        <v>0</v>
      </c>
      <c r="D78" s="62"/>
      <c r="E78" s="61">
        <f>SUM(E75:E77)</f>
        <v>0</v>
      </c>
      <c r="F78" s="63"/>
      <c r="G78" s="61">
        <f>SUM(G75:G77)</f>
        <v>0</v>
      </c>
      <c r="H78" s="62"/>
      <c r="I78" s="61">
        <f>SUM(I75:I77)</f>
        <v>0</v>
      </c>
      <c r="J78" s="62"/>
      <c r="K78" s="61">
        <f>SUM(K75:K77)</f>
        <v>0</v>
      </c>
      <c r="L78" s="50"/>
      <c r="M78" s="62">
        <f>SUM(C78:K78)</f>
        <v>0</v>
      </c>
    </row>
    <row r="79" spans="2:14" s="45" customFormat="1" ht="11.25" hidden="1" x14ac:dyDescent="0.2"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5"/>
    </row>
    <row r="80" spans="2:14" s="45" customFormat="1" ht="11.25" hidden="1" x14ac:dyDescent="0.2">
      <c r="B80" s="45" t="s">
        <v>8</v>
      </c>
      <c r="C80" s="88">
        <f>IF(C66="b",2,0)</f>
        <v>0</v>
      </c>
      <c r="D80" s="58"/>
      <c r="E80" s="88">
        <f>IF(E66="b",2,0)</f>
        <v>0</v>
      </c>
      <c r="F80" s="58"/>
      <c r="G80" s="88">
        <f>IF(G66="b",2,0)</f>
        <v>0</v>
      </c>
      <c r="H80" s="58"/>
      <c r="I80" s="88">
        <f>IF(I66="b",2,0)</f>
        <v>0</v>
      </c>
      <c r="J80" s="58"/>
      <c r="K80" s="88">
        <f>IF(K66="b",2,0)</f>
        <v>0</v>
      </c>
      <c r="L80" s="58"/>
      <c r="M80" s="60"/>
    </row>
    <row r="81" spans="2:13" s="45" customFormat="1" ht="11.25" hidden="1" x14ac:dyDescent="0.2">
      <c r="C81" s="88">
        <f t="shared" ref="C81:E82" si="1">IF(C67="b",2,0)</f>
        <v>0</v>
      </c>
      <c r="D81" s="58"/>
      <c r="E81" s="88">
        <f t="shared" si="1"/>
        <v>0</v>
      </c>
      <c r="F81" s="58"/>
      <c r="G81" s="88">
        <f>IF(G67="b",2,0)</f>
        <v>0</v>
      </c>
      <c r="H81" s="58"/>
      <c r="I81" s="88">
        <f>IF(I67="b",2,0)</f>
        <v>0</v>
      </c>
      <c r="J81" s="58"/>
      <c r="K81" s="88">
        <f>IF(K67="b",2,0)</f>
        <v>0</v>
      </c>
      <c r="L81" s="58"/>
      <c r="M81" s="60"/>
    </row>
    <row r="82" spans="2:13" s="45" customFormat="1" ht="11.25" hidden="1" x14ac:dyDescent="0.2">
      <c r="C82" s="88">
        <f t="shared" si="1"/>
        <v>0</v>
      </c>
      <c r="D82" s="58"/>
      <c r="E82" s="88">
        <f t="shared" si="1"/>
        <v>0</v>
      </c>
      <c r="F82" s="58"/>
      <c r="G82" s="88"/>
      <c r="H82" s="58"/>
      <c r="I82" s="88">
        <f>IF(I68="b",2,0)</f>
        <v>0</v>
      </c>
      <c r="J82" s="58"/>
      <c r="K82" s="88">
        <f>IF(K68="b",2,0)</f>
        <v>0</v>
      </c>
      <c r="L82" s="58"/>
      <c r="M82" s="60"/>
    </row>
    <row r="83" spans="2:13" s="45" customFormat="1" ht="11.25" hidden="1" x14ac:dyDescent="0.2">
      <c r="C83" s="61">
        <f>SUM(C80:C82)</f>
        <v>0</v>
      </c>
      <c r="D83" s="62"/>
      <c r="E83" s="61">
        <f>SUM(E80:E82)</f>
        <v>0</v>
      </c>
      <c r="F83" s="63"/>
      <c r="G83" s="61">
        <f>SUM(G80:G82)</f>
        <v>0</v>
      </c>
      <c r="H83" s="62"/>
      <c r="I83" s="61">
        <f>SUM(I80:I82)</f>
        <v>0</v>
      </c>
      <c r="J83" s="62"/>
      <c r="K83" s="61">
        <f>SUM(K80:K82)</f>
        <v>0</v>
      </c>
      <c r="L83" s="50"/>
      <c r="M83" s="62">
        <f>SUM(C83:K83)</f>
        <v>0</v>
      </c>
    </row>
    <row r="84" spans="2:13" s="45" customFormat="1" ht="11.25" hidden="1" x14ac:dyDescent="0.2"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5"/>
    </row>
    <row r="85" spans="2:13" s="45" customFormat="1" ht="11.25" hidden="1" x14ac:dyDescent="0.2">
      <c r="B85" s="57" t="s">
        <v>20</v>
      </c>
      <c r="C85" s="88">
        <f>IF(C66="xalle",2,IF(C66="x alle",2,0))</f>
        <v>0</v>
      </c>
      <c r="D85" s="58"/>
      <c r="E85" s="88">
        <f>IF(E66="xalle",2,IF(E66="x alle",2,0))</f>
        <v>0</v>
      </c>
      <c r="F85" s="58"/>
      <c r="G85" s="88">
        <f>IF(G66="xalle",2,IF(G66="x alle",2,0))</f>
        <v>0</v>
      </c>
      <c r="H85" s="58"/>
      <c r="I85" s="88">
        <f>IF(I66="xalle",2,IF(I66="x alle",2,0))</f>
        <v>0</v>
      </c>
      <c r="J85" s="58"/>
      <c r="K85" s="88">
        <f>IF(K66="xalle",2,IF(K66="x alle",2,0))</f>
        <v>0</v>
      </c>
      <c r="L85" s="58"/>
      <c r="M85" s="60"/>
    </row>
    <row r="86" spans="2:13" s="45" customFormat="1" ht="11.25" hidden="1" x14ac:dyDescent="0.2">
      <c r="B86" s="57"/>
      <c r="C86" s="88">
        <f t="shared" ref="C86:E87" si="2">IF(C67="xalle",2,IF(C67="x alle",2,0))</f>
        <v>0</v>
      </c>
      <c r="D86" s="58"/>
      <c r="E86" s="88">
        <f t="shared" si="2"/>
        <v>0</v>
      </c>
      <c r="F86" s="58"/>
      <c r="G86" s="88">
        <f>IF(G67="xalle",2,IF(G67="x alle",2,0))</f>
        <v>0</v>
      </c>
      <c r="H86" s="58"/>
      <c r="I86" s="88">
        <f>IF(I67="xalle",2,IF(I67="x alle",2,0))</f>
        <v>0</v>
      </c>
      <c r="J86" s="58"/>
      <c r="K86" s="88">
        <f>IF(K67="xalle",2,IF(K67="x alle",2,0))</f>
        <v>0</v>
      </c>
      <c r="L86" s="58"/>
      <c r="M86" s="60"/>
    </row>
    <row r="87" spans="2:13" s="45" customFormat="1" ht="11.25" hidden="1" x14ac:dyDescent="0.2">
      <c r="B87" s="57"/>
      <c r="C87" s="88">
        <f t="shared" si="2"/>
        <v>0</v>
      </c>
      <c r="D87" s="58"/>
      <c r="E87" s="88">
        <f t="shared" si="2"/>
        <v>0</v>
      </c>
      <c r="F87" s="58"/>
      <c r="G87" s="88"/>
      <c r="H87" s="58"/>
      <c r="I87" s="88">
        <f>IF(I68="xalle",2,IF(I68="x alle",2,0))</f>
        <v>0</v>
      </c>
      <c r="J87" s="58"/>
      <c r="K87" s="88">
        <f>IF(K68="xalle",2,IF(K68="x alle",2,0))</f>
        <v>0</v>
      </c>
      <c r="L87" s="58"/>
      <c r="M87" s="60"/>
    </row>
    <row r="88" spans="2:13" s="45" customFormat="1" ht="11.25" hidden="1" x14ac:dyDescent="0.2">
      <c r="B88" s="57"/>
      <c r="C88" s="61">
        <f>SUM(C85:C87)</f>
        <v>0</v>
      </c>
      <c r="D88" s="62"/>
      <c r="E88" s="61">
        <f>SUM(E85:E87)</f>
        <v>0</v>
      </c>
      <c r="F88" s="63"/>
      <c r="G88" s="61">
        <f>SUM(G85:G87)</f>
        <v>0</v>
      </c>
      <c r="H88" s="62"/>
      <c r="I88" s="61">
        <f>SUM(I85:I87)</f>
        <v>0</v>
      </c>
      <c r="J88" s="62"/>
      <c r="K88" s="61">
        <f>SUM(K85:K87)</f>
        <v>0</v>
      </c>
      <c r="L88" s="50"/>
      <c r="M88" s="62">
        <f>SUM(C88:K88)</f>
        <v>0</v>
      </c>
    </row>
    <row r="89" spans="2:13" s="45" customFormat="1" ht="11.25" hidden="1" x14ac:dyDescent="0.2"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5"/>
    </row>
    <row r="90" spans="2:13" s="45" customFormat="1" ht="11.25" hidden="1" x14ac:dyDescent="0.2">
      <c r="B90" s="45" t="s">
        <v>21</v>
      </c>
      <c r="C90" s="88">
        <f>IF(C66="xa",2,IF(C66="x a",2,0))</f>
        <v>0</v>
      </c>
      <c r="D90" s="58"/>
      <c r="E90" s="88">
        <f>IF(E66="xa",2,IF(E66="x a",2,0))</f>
        <v>0</v>
      </c>
      <c r="F90" s="58"/>
      <c r="G90" s="88">
        <f>IF(G66="xa",2,IF(G66="x a",2,0))</f>
        <v>0</v>
      </c>
      <c r="H90" s="58"/>
      <c r="I90" s="88">
        <f>IF(I66="xa",2,IF(I66="x a",2,0))</f>
        <v>0</v>
      </c>
      <c r="J90" s="58"/>
      <c r="K90" s="88">
        <f>IF(K66="xa",2,IF(K66="x a",2,0))</f>
        <v>0</v>
      </c>
      <c r="L90" s="58"/>
      <c r="M90" s="60"/>
    </row>
    <row r="91" spans="2:13" s="45" customFormat="1" ht="11.25" hidden="1" x14ac:dyDescent="0.2">
      <c r="C91" s="88">
        <f t="shared" ref="C91:E92" si="3">IF(C67="xa",2,IF(C67="x a",2,0))</f>
        <v>0</v>
      </c>
      <c r="D91" s="58"/>
      <c r="E91" s="88">
        <f t="shared" si="3"/>
        <v>0</v>
      </c>
      <c r="F91" s="58"/>
      <c r="G91" s="88">
        <f>IF(G67="xa",2,IF(G67="x a",2,0))</f>
        <v>0</v>
      </c>
      <c r="H91" s="58"/>
      <c r="I91" s="88">
        <f>IF(I67="xa",2,IF(I67="x a",2,0))</f>
        <v>0</v>
      </c>
      <c r="J91" s="58"/>
      <c r="K91" s="88">
        <f>IF(K67="xa",2,IF(K67="x a",2,0))</f>
        <v>0</v>
      </c>
      <c r="L91" s="58"/>
      <c r="M91" s="60"/>
    </row>
    <row r="92" spans="2:13" s="45" customFormat="1" ht="11.25" hidden="1" x14ac:dyDescent="0.2">
      <c r="C92" s="88">
        <f t="shared" si="3"/>
        <v>0</v>
      </c>
      <c r="D92" s="58"/>
      <c r="E92" s="88">
        <f t="shared" si="3"/>
        <v>0</v>
      </c>
      <c r="F92" s="58"/>
      <c r="G92" s="88"/>
      <c r="H92" s="58"/>
      <c r="I92" s="88">
        <f>IF(I68="xa",2,IF(I68="x a",2,0))</f>
        <v>0</v>
      </c>
      <c r="J92" s="58"/>
      <c r="K92" s="88">
        <f>IF(K68="xa",2,IF(K68="x a",2,0))</f>
        <v>0</v>
      </c>
      <c r="L92" s="58"/>
      <c r="M92" s="60"/>
    </row>
    <row r="93" spans="2:13" s="45" customFormat="1" ht="11.25" hidden="1" x14ac:dyDescent="0.2">
      <c r="B93" s="57"/>
      <c r="C93" s="61">
        <f>SUM(C90:C92)</f>
        <v>0</v>
      </c>
      <c r="D93" s="62"/>
      <c r="E93" s="61">
        <f>SUM(E90:E92)</f>
        <v>0</v>
      </c>
      <c r="F93" s="63"/>
      <c r="G93" s="61">
        <f>SUM(G90:G92)</f>
        <v>0</v>
      </c>
      <c r="H93" s="62"/>
      <c r="I93" s="61">
        <f>SUM(I90:I92)</f>
        <v>0</v>
      </c>
      <c r="J93" s="62"/>
      <c r="K93" s="61">
        <f>SUM(K90:K92)</f>
        <v>0</v>
      </c>
      <c r="L93" s="50"/>
      <c r="M93" s="62">
        <f>SUM(C93:K93)</f>
        <v>0</v>
      </c>
    </row>
    <row r="94" spans="2:13" s="45" customFormat="1" ht="11.25" hidden="1" x14ac:dyDescent="0.2"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5"/>
    </row>
    <row r="95" spans="2:13" s="45" customFormat="1" ht="11.25" hidden="1" x14ac:dyDescent="0.2">
      <c r="B95" s="45" t="s">
        <v>22</v>
      </c>
      <c r="C95" s="88">
        <f>IF(C66="xb",2,IF(C66="x b",2,0))</f>
        <v>0</v>
      </c>
      <c r="D95" s="58"/>
      <c r="E95" s="88">
        <f>IF(E66="xb",2,IF(E66="x b",2,0))</f>
        <v>0</v>
      </c>
      <c r="F95" s="58"/>
      <c r="G95" s="88">
        <f>IF(G66="xb",2,IF(G66="x b",2,0))</f>
        <v>0</v>
      </c>
      <c r="H95" s="58"/>
      <c r="I95" s="88">
        <f>IF(I66="xb",2,IF(I66="x b",2,0))</f>
        <v>0</v>
      </c>
      <c r="J95" s="58"/>
      <c r="K95" s="88">
        <f>IF(K66="xb",2,IF(K66="x b",2,0))</f>
        <v>0</v>
      </c>
      <c r="L95" s="58"/>
      <c r="M95" s="60"/>
    </row>
    <row r="96" spans="2:13" s="45" customFormat="1" ht="11.25" hidden="1" x14ac:dyDescent="0.2">
      <c r="C96" s="88">
        <f t="shared" ref="C96:E97" si="4">IF(C67="xb",2,IF(C67="x b",2,0))</f>
        <v>0</v>
      </c>
      <c r="D96" s="58"/>
      <c r="E96" s="88">
        <f t="shared" si="4"/>
        <v>0</v>
      </c>
      <c r="F96" s="58"/>
      <c r="G96" s="88">
        <f>IF(G67="xb",2,IF(G67="x b",2,0))</f>
        <v>0</v>
      </c>
      <c r="H96" s="58"/>
      <c r="I96" s="88">
        <f>IF(I67="xb",2,IF(I67="x b",2,0))</f>
        <v>0</v>
      </c>
      <c r="J96" s="58"/>
      <c r="K96" s="88">
        <f>IF(K67="xb",2,IF(K67="x b",2,0))</f>
        <v>0</v>
      </c>
      <c r="L96" s="58"/>
      <c r="M96" s="60"/>
    </row>
    <row r="97" spans="1:13" s="45" customFormat="1" ht="11.25" hidden="1" x14ac:dyDescent="0.2">
      <c r="C97" s="88">
        <f t="shared" si="4"/>
        <v>0</v>
      </c>
      <c r="D97" s="58"/>
      <c r="E97" s="88">
        <f t="shared" si="4"/>
        <v>0</v>
      </c>
      <c r="F97" s="58"/>
      <c r="G97" s="88"/>
      <c r="H97" s="58"/>
      <c r="I97" s="88">
        <f>IF(I68="xb",2,IF(I68="x b",2,0))</f>
        <v>0</v>
      </c>
      <c r="J97" s="58"/>
      <c r="K97" s="88">
        <f>IF(K68="xb",2,IF(K68="x b",2,0))</f>
        <v>0</v>
      </c>
      <c r="L97" s="58"/>
      <c r="M97" s="60"/>
    </row>
    <row r="98" spans="1:13" s="45" customFormat="1" ht="11.25" hidden="1" x14ac:dyDescent="0.2">
      <c r="C98" s="61">
        <f>SUM(C95:C97)</f>
        <v>0</v>
      </c>
      <c r="D98" s="62"/>
      <c r="E98" s="61">
        <f>SUM(E95:E97)</f>
        <v>0</v>
      </c>
      <c r="F98" s="63"/>
      <c r="G98" s="61">
        <f>SUM(G95:G97)</f>
        <v>0</v>
      </c>
      <c r="H98" s="62"/>
      <c r="I98" s="61">
        <f>SUM(I95:I97)</f>
        <v>0</v>
      </c>
      <c r="J98" s="62"/>
      <c r="K98" s="61">
        <f>SUM(K95:K97)</f>
        <v>0</v>
      </c>
      <c r="L98" s="50"/>
      <c r="M98" s="62">
        <f>SUM(C98:K98)</f>
        <v>0</v>
      </c>
    </row>
    <row r="99" spans="1:13" s="45" customFormat="1" ht="11.25" hidden="1" x14ac:dyDescent="0.2">
      <c r="C99" s="54"/>
      <c r="D99" s="54"/>
      <c r="E99" s="54"/>
      <c r="F99" s="54"/>
      <c r="G99" s="54"/>
      <c r="H99" s="54"/>
      <c r="I99" s="54"/>
      <c r="J99" s="54"/>
      <c r="K99" s="54"/>
      <c r="L99" s="54"/>
    </row>
    <row r="101" spans="1:13" x14ac:dyDescent="0.2">
      <c r="A101" s="102" t="s">
        <v>75</v>
      </c>
      <c r="M101" s="99" t="s">
        <v>68</v>
      </c>
    </row>
  </sheetData>
  <sheetProtection algorithmName="SHA-512" hashValue="JmoAyctFETpR/sFVnQPsXQSmBFbBdErw6iNDX27bfjuhEKr5ZagFpdd6eFiXNfIaqavDLdOPPJZ3pjjTJ0BsWQ==" saltValue="JAA/n6IQAC6MbygfvdgpOg==" spinCount="100000" sheet="1" objects="1" scenarios="1" selectLockedCells="1"/>
  <mergeCells count="112">
    <mergeCell ref="A53:B53"/>
    <mergeCell ref="C15:D16"/>
    <mergeCell ref="E15:F16"/>
    <mergeCell ref="G15:H16"/>
    <mergeCell ref="I15:J16"/>
    <mergeCell ref="G44:L44"/>
    <mergeCell ref="E47:F47"/>
    <mergeCell ref="G47:L47"/>
    <mergeCell ref="G45:L45"/>
    <mergeCell ref="E43:F43"/>
    <mergeCell ref="G43:L43"/>
    <mergeCell ref="E46:F46"/>
    <mergeCell ref="G46:L46"/>
    <mergeCell ref="K15:L16"/>
    <mergeCell ref="K41:L41"/>
    <mergeCell ref="G30:H30"/>
    <mergeCell ref="G20:H20"/>
    <mergeCell ref="I30:J30"/>
    <mergeCell ref="K30:L30"/>
    <mergeCell ref="I41:J41"/>
    <mergeCell ref="K18:L19"/>
    <mergeCell ref="K31:L31"/>
    <mergeCell ref="K29:L29"/>
    <mergeCell ref="K17:L17"/>
    <mergeCell ref="C6:G6"/>
    <mergeCell ref="K6:M6"/>
    <mergeCell ref="K7:M7"/>
    <mergeCell ref="K8:M8"/>
    <mergeCell ref="C8:G8"/>
    <mergeCell ref="C9:G9"/>
    <mergeCell ref="I11:J11"/>
    <mergeCell ref="C14:D14"/>
    <mergeCell ref="E14:F14"/>
    <mergeCell ref="K9:M9"/>
    <mergeCell ref="K10:M10"/>
    <mergeCell ref="K11:M11"/>
    <mergeCell ref="K12:M12"/>
    <mergeCell ref="C11:G11"/>
    <mergeCell ref="K14:L14"/>
    <mergeCell ref="G14:H14"/>
    <mergeCell ref="C7:G7"/>
    <mergeCell ref="C12:D12"/>
    <mergeCell ref="C65:D65"/>
    <mergeCell ref="E65:F65"/>
    <mergeCell ref="G65:H65"/>
    <mergeCell ref="I65:J65"/>
    <mergeCell ref="C41:D41"/>
    <mergeCell ref="E41:F41"/>
    <mergeCell ref="G41:H41"/>
    <mergeCell ref="C33:D33"/>
    <mergeCell ref="I14:J14"/>
    <mergeCell ref="G42:L42"/>
    <mergeCell ref="E44:F44"/>
    <mergeCell ref="I24:J24"/>
    <mergeCell ref="K35:L35"/>
    <mergeCell ref="I33:J33"/>
    <mergeCell ref="K33:L33"/>
    <mergeCell ref="E31:F31"/>
    <mergeCell ref="G31:H31"/>
    <mergeCell ref="I31:J31"/>
    <mergeCell ref="K24:L24"/>
    <mergeCell ref="C21:D23"/>
    <mergeCell ref="C24:D24"/>
    <mergeCell ref="E24:F24"/>
    <mergeCell ref="G24:H24"/>
    <mergeCell ref="E21:F23"/>
    <mergeCell ref="K65:L65"/>
    <mergeCell ref="E51:F51"/>
    <mergeCell ref="E36:K36"/>
    <mergeCell ref="K20:L20"/>
    <mergeCell ref="E45:F45"/>
    <mergeCell ref="E30:F30"/>
    <mergeCell ref="K21:L23"/>
    <mergeCell ref="I20:J20"/>
    <mergeCell ref="I40:J40"/>
    <mergeCell ref="K40:L40"/>
    <mergeCell ref="I29:J29"/>
    <mergeCell ref="G21:H21"/>
    <mergeCell ref="G22:H22"/>
    <mergeCell ref="G23:H23"/>
    <mergeCell ref="I21:J23"/>
    <mergeCell ref="E35:F35"/>
    <mergeCell ref="G35:H35"/>
    <mergeCell ref="I35:J35"/>
    <mergeCell ref="E42:F42"/>
    <mergeCell ref="K48:L48"/>
    <mergeCell ref="G51:L51"/>
    <mergeCell ref="E50:F50"/>
    <mergeCell ref="G50:L50"/>
    <mergeCell ref="C53:M53"/>
    <mergeCell ref="I17:J17"/>
    <mergeCell ref="G17:H17"/>
    <mergeCell ref="C17:D17"/>
    <mergeCell ref="E17:F17"/>
    <mergeCell ref="C40:D40"/>
    <mergeCell ref="E40:F40"/>
    <mergeCell ref="D27:K27"/>
    <mergeCell ref="C18:D19"/>
    <mergeCell ref="E18:F19"/>
    <mergeCell ref="G18:H19"/>
    <mergeCell ref="I18:J19"/>
    <mergeCell ref="G29:H29"/>
    <mergeCell ref="C20:D20"/>
    <mergeCell ref="E20:F20"/>
    <mergeCell ref="G40:H40"/>
    <mergeCell ref="C30:D30"/>
    <mergeCell ref="C31:D31"/>
    <mergeCell ref="C29:D29"/>
    <mergeCell ref="E29:F29"/>
    <mergeCell ref="E33:F33"/>
    <mergeCell ref="G33:H33"/>
    <mergeCell ref="C35:D35"/>
  </mergeCells>
  <phoneticPr fontId="8" type="noConversion"/>
  <conditionalFormatting sqref="H70:H72 D70:D72 J70:J72 C84:L84 L80:L82 F80:F82 D80:D82 H80:H82 J80:J82 C79:L79 F70:F72 D75:D77 H75:H77 C74:L74 L75:L77 J75:J77 F75:F77 L70:L72 C99:L99 H85:H87 D85:D87 J85:J87 L95:L97 F95:F97 D95:D97 H95:H97 J95:J97 C94:L94 F85:F87 D90:D92 H90:H92 C89:L89 L90:L92 J90:J92 F90:F92 L85:L87">
    <cfRule type="cellIs" dxfId="2" priority="1" stopIfTrue="1" operator="greaterThan">
      <formula>0</formula>
    </cfRule>
  </conditionalFormatting>
  <conditionalFormatting sqref="C25:C26">
    <cfRule type="cellIs" dxfId="1" priority="2" stopIfTrue="1" operator="greaterThan">
      <formula>0</formula>
    </cfRule>
  </conditionalFormatting>
  <conditionalFormatting sqref="C18:L19 C15:L16 C21:F23 I21:L23">
    <cfRule type="cellIs" dxfId="0" priority="3" stopIfTrue="1" operator="between">
      <formula>"x"</formula>
      <formula>"y"</formula>
    </cfRule>
  </conditionalFormatting>
  <printOptions horizontalCentered="1"/>
  <pageMargins left="0.70866141732283472" right="0.39370078740157483" top="7.874015748031496E-2" bottom="0.39370078740157483" header="0.51181102362204722" footer="0.51181102362204722"/>
  <pageSetup paperSize="9" scale="87" fitToWidth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Kindergarten Klassenlehrperson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Roland.Birrer@sz.ch</dc:creator>
  <cp:lastModifiedBy>Roland Birrer</cp:lastModifiedBy>
  <cp:lastPrinted>2019-05-06T09:31:06Z</cp:lastPrinted>
  <dcterms:created xsi:type="dcterms:W3CDTF">2003-12-21T15:41:39Z</dcterms:created>
  <dcterms:modified xsi:type="dcterms:W3CDTF">2021-06-22T06:06:56Z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96 96 1280 720</vt:lpwstr>
  </property>
</Properties>
</file>