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2\"/>
    </mc:Choice>
  </mc:AlternateContent>
  <bookViews>
    <workbookView xWindow="840" yWindow="45" windowWidth="15480" windowHeight="11580"/>
  </bookViews>
  <sheets>
    <sheet name="PS Klassenlehrperson" sheetId="6" r:id="rId1"/>
  </sheets>
  <definedNames>
    <definedName name="_xlnm._FilterDatabase" localSheetId="0" hidden="1">'PS Klassenlehrperson'!$N$16:$N$25</definedName>
    <definedName name="_xlnm.Print_Area" localSheetId="0">'PS Klassenlehrperson'!$A$1:$O$153</definedName>
  </definedNames>
  <calcPr calcId="162913"/>
</workbook>
</file>

<file path=xl/calcChain.xml><?xml version="1.0" encoding="utf-8"?>
<calcChain xmlns="http://schemas.openxmlformats.org/spreadsheetml/2006/main">
  <c r="B77" i="6" l="1"/>
  <c r="B78" i="6" l="1"/>
  <c r="K93" i="6" l="1"/>
  <c r="I93" i="6"/>
  <c r="G93" i="6"/>
  <c r="E93" i="6"/>
  <c r="C93" i="6"/>
  <c r="G130" i="6" l="1"/>
  <c r="G131" i="6"/>
  <c r="G132" i="6"/>
  <c r="G121" i="6"/>
  <c r="G122" i="6"/>
  <c r="G123" i="6"/>
  <c r="G112" i="6"/>
  <c r="G113" i="6"/>
  <c r="G114" i="6"/>
  <c r="C78" i="6" l="1"/>
  <c r="F78" i="6" s="1"/>
  <c r="K91" i="6"/>
  <c r="L91" i="6" s="1"/>
  <c r="K97" i="6"/>
  <c r="L97" i="6" s="1"/>
  <c r="K96" i="6"/>
  <c r="K104" i="6" s="1"/>
  <c r="K95" i="6"/>
  <c r="K94" i="6"/>
  <c r="K92" i="6"/>
  <c r="I91" i="6"/>
  <c r="I97" i="6"/>
  <c r="J97" i="6" s="1"/>
  <c r="I96" i="6"/>
  <c r="I95" i="6"/>
  <c r="I94" i="6"/>
  <c r="I92" i="6"/>
  <c r="G91" i="6"/>
  <c r="G94" i="6"/>
  <c r="G92" i="6"/>
  <c r="H92" i="6" s="1"/>
  <c r="G100" i="6" s="1"/>
  <c r="E91" i="6"/>
  <c r="E95" i="6"/>
  <c r="E96" i="6"/>
  <c r="E97" i="6"/>
  <c r="E94" i="6"/>
  <c r="E92" i="6"/>
  <c r="C91" i="6"/>
  <c r="C126" i="6" s="1"/>
  <c r="C95" i="6"/>
  <c r="C96" i="6"/>
  <c r="C94" i="6"/>
  <c r="C97" i="6"/>
  <c r="C92" i="6"/>
  <c r="D97" i="6"/>
  <c r="G103" i="6"/>
  <c r="G104" i="6"/>
  <c r="G105" i="6"/>
  <c r="L92" i="6"/>
  <c r="H12" i="6"/>
  <c r="B12" i="6"/>
  <c r="N12" i="6"/>
  <c r="N6" i="6"/>
  <c r="C90" i="6"/>
  <c r="E90" i="6"/>
  <c r="G90" i="6"/>
  <c r="I90" i="6"/>
  <c r="K90" i="6"/>
  <c r="B18" i="6"/>
  <c r="B20" i="6" s="1"/>
  <c r="B21" i="6" s="1"/>
  <c r="B23" i="6" s="1"/>
  <c r="B25" i="6" s="1"/>
  <c r="B15" i="6"/>
  <c r="N36" i="6"/>
  <c r="N37" i="6" s="1"/>
  <c r="B28" i="6"/>
  <c r="B30" i="6" s="1"/>
  <c r="B31" i="6" s="1"/>
  <c r="B33" i="6" s="1"/>
  <c r="I144" i="6" l="1"/>
  <c r="C128" i="6"/>
  <c r="E127" i="6"/>
  <c r="I128" i="6"/>
  <c r="I119" i="6"/>
  <c r="I110" i="6"/>
  <c r="L94" i="6"/>
  <c r="K129" i="6"/>
  <c r="K120" i="6"/>
  <c r="K111" i="6"/>
  <c r="K105" i="6"/>
  <c r="D92" i="6"/>
  <c r="C100" i="6" s="1"/>
  <c r="C127" i="6"/>
  <c r="C118" i="6"/>
  <c r="C131" i="6"/>
  <c r="C113" i="6"/>
  <c r="E128" i="6"/>
  <c r="E110" i="6"/>
  <c r="F95" i="6"/>
  <c r="E121" i="6" s="1"/>
  <c r="E130" i="6"/>
  <c r="E112" i="6"/>
  <c r="G120" i="6"/>
  <c r="G111" i="6"/>
  <c r="I99" i="6"/>
  <c r="I150" i="6"/>
  <c r="I43" i="6" s="1"/>
  <c r="I126" i="6"/>
  <c r="I117" i="6"/>
  <c r="I108" i="6"/>
  <c r="K103" i="6"/>
  <c r="K130" i="6"/>
  <c r="K121" i="6"/>
  <c r="K112" i="6"/>
  <c r="C105" i="6"/>
  <c r="C132" i="6"/>
  <c r="C123" i="6"/>
  <c r="C114" i="6"/>
  <c r="D95" i="6"/>
  <c r="C103" i="6" s="1"/>
  <c r="C130" i="6"/>
  <c r="C121" i="6"/>
  <c r="C112" i="6"/>
  <c r="F94" i="6"/>
  <c r="E129" i="6" s="1"/>
  <c r="E120" i="6"/>
  <c r="E111" i="6"/>
  <c r="E126" i="6"/>
  <c r="E117" i="6"/>
  <c r="E108" i="6"/>
  <c r="E150" i="6"/>
  <c r="E43" i="6" s="1"/>
  <c r="G126" i="6"/>
  <c r="G117" i="6"/>
  <c r="G108" i="6"/>
  <c r="G150" i="6"/>
  <c r="G43" i="6" s="1"/>
  <c r="J95" i="6"/>
  <c r="I103" i="6" s="1"/>
  <c r="I130" i="6"/>
  <c r="I121" i="6"/>
  <c r="I112" i="6"/>
  <c r="K127" i="6"/>
  <c r="K118" i="6"/>
  <c r="K109" i="6"/>
  <c r="L96" i="6"/>
  <c r="K131" i="6"/>
  <c r="K122" i="6"/>
  <c r="K113" i="6"/>
  <c r="D91" i="6"/>
  <c r="C150" i="6"/>
  <c r="C43" i="6" s="1"/>
  <c r="C117" i="6"/>
  <c r="C108" i="6"/>
  <c r="G127" i="6"/>
  <c r="G118" i="6"/>
  <c r="G109" i="6"/>
  <c r="J92" i="6"/>
  <c r="I127" i="6"/>
  <c r="I118" i="6"/>
  <c r="I109" i="6"/>
  <c r="I131" i="6"/>
  <c r="I122" i="6"/>
  <c r="K128" i="6"/>
  <c r="K119" i="6"/>
  <c r="K110" i="6"/>
  <c r="K132" i="6"/>
  <c r="K123" i="6"/>
  <c r="K114" i="6"/>
  <c r="H93" i="6"/>
  <c r="G128" i="6"/>
  <c r="G119" i="6"/>
  <c r="G110" i="6"/>
  <c r="I105" i="6"/>
  <c r="I132" i="6"/>
  <c r="I123" i="6"/>
  <c r="I114" i="6"/>
  <c r="K99" i="6"/>
  <c r="K150" i="6"/>
  <c r="K43" i="6" s="1"/>
  <c r="K126" i="6"/>
  <c r="K117" i="6"/>
  <c r="K108" i="6"/>
  <c r="E132" i="6"/>
  <c r="E123" i="6"/>
  <c r="E114" i="6"/>
  <c r="C120" i="6"/>
  <c r="E122" i="6"/>
  <c r="E113" i="6"/>
  <c r="J94" i="6"/>
  <c r="I102" i="6" s="1"/>
  <c r="I129" i="6"/>
  <c r="I120" i="6"/>
  <c r="I111" i="6"/>
  <c r="K102" i="6"/>
  <c r="K101" i="6"/>
  <c r="L93" i="6"/>
  <c r="I101" i="6"/>
  <c r="J93" i="6"/>
  <c r="G102" i="6"/>
  <c r="H94" i="6"/>
  <c r="G129" i="6" s="1"/>
  <c r="E102" i="6"/>
  <c r="F93" i="6"/>
  <c r="E101" i="6" s="1"/>
  <c r="K143" i="6"/>
  <c r="L95" i="6"/>
  <c r="K145" i="6"/>
  <c r="J96" i="6"/>
  <c r="I113" i="6" s="1"/>
  <c r="I104" i="6"/>
  <c r="F96" i="6"/>
  <c r="E131" i="6" s="1"/>
  <c r="E104" i="6"/>
  <c r="D96" i="6"/>
  <c r="C104" i="6" s="1"/>
  <c r="K100" i="6"/>
  <c r="I100" i="6"/>
  <c r="J91" i="6"/>
  <c r="G144" i="6"/>
  <c r="G101" i="6"/>
  <c r="F92" i="6"/>
  <c r="E100" i="6" s="1"/>
  <c r="C99" i="6"/>
  <c r="B79" i="6"/>
  <c r="C79" i="6" s="1"/>
  <c r="F79" i="6" s="1"/>
  <c r="N61" i="6" s="1"/>
  <c r="C144" i="6"/>
  <c r="C145" i="6"/>
  <c r="I145" i="6"/>
  <c r="I143" i="6"/>
  <c r="F91" i="6"/>
  <c r="G145" i="6"/>
  <c r="E145" i="6"/>
  <c r="E143" i="6"/>
  <c r="H91" i="6"/>
  <c r="K144" i="6"/>
  <c r="G143" i="6"/>
  <c r="E144" i="6"/>
  <c r="E99" i="6"/>
  <c r="C143" i="6"/>
  <c r="F97" i="6"/>
  <c r="E105" i="6"/>
  <c r="E103" i="6"/>
  <c r="D94" i="6"/>
  <c r="C102" i="6" s="1"/>
  <c r="D93" i="6"/>
  <c r="C110" i="6" s="1"/>
  <c r="N40" i="6"/>
  <c r="N41" i="6"/>
  <c r="N39" i="6"/>
  <c r="N38" i="6"/>
  <c r="K124" i="6" l="1"/>
  <c r="K39" i="6" s="1"/>
  <c r="I115" i="6"/>
  <c r="I38" i="6" s="1"/>
  <c r="E118" i="6"/>
  <c r="K106" i="6"/>
  <c r="K37" i="6" s="1"/>
  <c r="I106" i="6"/>
  <c r="I37" i="6" s="1"/>
  <c r="G138" i="6"/>
  <c r="G45" i="6" s="1"/>
  <c r="G99" i="6"/>
  <c r="G106" i="6" s="1"/>
  <c r="G37" i="6" s="1"/>
  <c r="E119" i="6"/>
  <c r="E109" i="6"/>
  <c r="E115" i="6" s="1"/>
  <c r="E38" i="6" s="1"/>
  <c r="C129" i="6"/>
  <c r="C133" i="6" s="1"/>
  <c r="C40" i="6" s="1"/>
  <c r="C119" i="6"/>
  <c r="C109" i="6"/>
  <c r="C122" i="6"/>
  <c r="C111" i="6"/>
  <c r="I138" i="6"/>
  <c r="I45" i="6" s="1"/>
  <c r="K138" i="6"/>
  <c r="K45" i="6" s="1"/>
  <c r="I133" i="6"/>
  <c r="I40" i="6" s="1"/>
  <c r="K47" i="6"/>
  <c r="K133" i="6"/>
  <c r="K40" i="6" s="1"/>
  <c r="I124" i="6"/>
  <c r="I39" i="6" s="1"/>
  <c r="G124" i="6"/>
  <c r="G39" i="6" s="1"/>
  <c r="G133" i="6"/>
  <c r="G40" i="6" s="1"/>
  <c r="G47" i="6"/>
  <c r="G115" i="6"/>
  <c r="G38" i="6" s="1"/>
  <c r="E138" i="6"/>
  <c r="E45" i="6" s="1"/>
  <c r="M145" i="6"/>
  <c r="M144" i="6"/>
  <c r="E47" i="6"/>
  <c r="M143" i="6"/>
  <c r="I47" i="6"/>
  <c r="M150" i="6"/>
  <c r="K115" i="6"/>
  <c r="K38" i="6" s="1"/>
  <c r="C47" i="6"/>
  <c r="E106" i="6"/>
  <c r="E133" i="6"/>
  <c r="E40" i="6" s="1"/>
  <c r="C138" i="6"/>
  <c r="C101" i="6"/>
  <c r="C106" i="6" s="1"/>
  <c r="C124" i="6" l="1"/>
  <c r="C39" i="6" s="1"/>
  <c r="E124" i="6"/>
  <c r="E39" i="6" s="1"/>
  <c r="C115" i="6"/>
  <c r="C38" i="6" s="1"/>
  <c r="M38" i="6" s="1"/>
  <c r="I41" i="6"/>
  <c r="I136" i="6"/>
  <c r="I139" i="6" s="1"/>
  <c r="I146" i="6" s="1"/>
  <c r="I53" i="6" s="1"/>
  <c r="K41" i="6"/>
  <c r="K136" i="6"/>
  <c r="K139" i="6" s="1"/>
  <c r="K146" i="6" s="1"/>
  <c r="K53" i="6" s="1"/>
  <c r="G41" i="6"/>
  <c r="G136" i="6"/>
  <c r="G139" i="6" s="1"/>
  <c r="G146" i="6" s="1"/>
  <c r="G53" i="6" s="1"/>
  <c r="M47" i="6"/>
  <c r="C45" i="6"/>
  <c r="M45" i="6" s="1"/>
  <c r="E37" i="6"/>
  <c r="M40" i="6"/>
  <c r="M138" i="6"/>
  <c r="M133" i="6"/>
  <c r="C37" i="6"/>
  <c r="M106" i="6"/>
  <c r="M124" i="6" l="1"/>
  <c r="M39" i="6"/>
  <c r="E136" i="6"/>
  <c r="E139" i="6" s="1"/>
  <c r="E146" i="6" s="1"/>
  <c r="E53" i="6" s="1"/>
  <c r="C136" i="6"/>
  <c r="C139" i="6" s="1"/>
  <c r="C146" i="6" s="1"/>
  <c r="E41" i="6"/>
  <c r="M115" i="6"/>
  <c r="M37" i="6"/>
  <c r="C41" i="6"/>
  <c r="M41" i="6" l="1"/>
  <c r="M134" i="6"/>
  <c r="M136" i="6"/>
  <c r="M139" i="6" s="1"/>
  <c r="C53" i="6"/>
  <c r="M53" i="6" s="1"/>
  <c r="M61" i="6" s="1"/>
  <c r="M146" i="6"/>
  <c r="N146" i="6" s="1"/>
  <c r="N139" i="6" l="1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>Name Vorname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Abkürzung, z.B.
EK, P2a, P3, P45, KK56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Voraussichtliche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Schülerzahl</t>
        </r>
      </text>
    </comment>
    <comment ref="K12" authorId="0" shapeId="0">
      <text>
        <r>
          <rPr>
            <sz val="8"/>
            <color indexed="81"/>
            <rFont val="Tahoma"/>
            <family val="2"/>
          </rPr>
          <t>Datum, z.B. 
3.5.53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 xml:space="preserve">nur E möglich
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I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B16" authorId="0" shapeId="0">
      <text>
        <r>
          <rPr>
            <sz val="8"/>
            <color indexed="81"/>
            <rFont val="Tahoma"/>
            <family val="2"/>
          </rPr>
          <t xml:space="preserve">Startzeit </t>
        </r>
        <r>
          <rPr>
            <sz val="8"/>
            <color indexed="81"/>
            <rFont val="Tahoma"/>
            <family val="2"/>
          </rPr>
          <t>vm</t>
        </r>
      </text>
    </comment>
    <comment ref="M20" authorId="0" shapeId="0">
      <text>
        <r>
          <rPr>
            <sz val="8"/>
            <color indexed="81"/>
            <rFont val="Tahoma"/>
            <family val="2"/>
          </rPr>
          <t>Pausenzeit</t>
        </r>
      </text>
    </comment>
    <comment ref="B26" authorId="0" shapeId="0">
      <text>
        <r>
          <rPr>
            <sz val="8"/>
            <color indexed="81"/>
            <rFont val="Tahoma"/>
            <family val="2"/>
          </rPr>
          <t>Startzeit nm</t>
        </r>
      </text>
    </comment>
    <comment ref="N35" authorId="0" shapeId="0">
      <text>
        <r>
          <rPr>
            <sz val="8"/>
            <color indexed="81"/>
            <rFont val="Tahoma"/>
            <family val="2"/>
          </rPr>
          <t>Bei Dreieck Klasse 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" authorId="0" shapeId="0">
      <text>
        <r>
          <rPr>
            <sz val="8"/>
            <color indexed="81"/>
            <rFont val="Tahoma"/>
            <family val="2"/>
          </rPr>
          <t>Name Vorname</t>
        </r>
      </text>
    </comment>
    <comment ref="C63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<sst xmlns="http://schemas.openxmlformats.org/spreadsheetml/2006/main" count="156" uniqueCount="104">
  <si>
    <t xml:space="preserve">Tel. Schule </t>
  </si>
  <si>
    <t>Strasse</t>
  </si>
  <si>
    <t xml:space="preserve">Tel. privat </t>
  </si>
  <si>
    <t>PLZ Wohnort</t>
  </si>
  <si>
    <t>Montag</t>
  </si>
  <si>
    <t>Dienstag</t>
  </si>
  <si>
    <t>Mittwoch</t>
  </si>
  <si>
    <t>Donnerstag</t>
  </si>
  <si>
    <t>Freitag</t>
  </si>
  <si>
    <t>Mo</t>
  </si>
  <si>
    <t>Di</t>
  </si>
  <si>
    <t>Mi</t>
  </si>
  <si>
    <t>Do</t>
  </si>
  <si>
    <t>Fr</t>
  </si>
  <si>
    <t>Block A</t>
  </si>
  <si>
    <t>Block B</t>
  </si>
  <si>
    <t>Block C</t>
  </si>
  <si>
    <t>Block D</t>
  </si>
  <si>
    <t>Total</t>
  </si>
  <si>
    <t>1. Kl.</t>
  </si>
  <si>
    <t>2. Kl.</t>
  </si>
  <si>
    <t>3. Kl.</t>
  </si>
  <si>
    <t>4. Kl.</t>
  </si>
  <si>
    <t>5. Kl.</t>
  </si>
  <si>
    <t>6. Kl.</t>
  </si>
  <si>
    <t>Kombinationsfeld</t>
  </si>
  <si>
    <t>9-10</t>
  </si>
  <si>
    <t>5-7</t>
  </si>
  <si>
    <t>Auswahl:</t>
  </si>
  <si>
    <t>Altern</t>
  </si>
  <si>
    <t>Lehrperson</t>
  </si>
  <si>
    <t>geb.</t>
  </si>
  <si>
    <t>Datum / Unterschrift Lehrperson</t>
  </si>
  <si>
    <t xml:space="preserve">Schüler </t>
  </si>
  <si>
    <t xml:space="preserve">Klasse </t>
  </si>
  <si>
    <t xml:space="preserve">Schulhaus </t>
  </si>
  <si>
    <t>Block E</t>
  </si>
  <si>
    <t xml:space="preserve">Schuljahr </t>
  </si>
  <si>
    <t>Zeilen</t>
  </si>
  <si>
    <t>LP x</t>
  </si>
  <si>
    <t>LP y</t>
  </si>
  <si>
    <t>8-9</t>
  </si>
  <si>
    <t>23-24</t>
  </si>
  <si>
    <t>LP z</t>
  </si>
  <si>
    <t xml:space="preserve"> </t>
  </si>
  <si>
    <t xml:space="preserve">  Kt. Vorgabe</t>
  </si>
  <si>
    <t>Stundenplan Klassenlehrperson PS</t>
  </si>
  <si>
    <t>And. Lehrpersonen</t>
  </si>
  <si>
    <t>Pensum Klassenlehrperson</t>
  </si>
  <si>
    <t>Unterricht</t>
  </si>
  <si>
    <t>x =</t>
  </si>
  <si>
    <t>z =</t>
  </si>
  <si>
    <t>y =</t>
  </si>
  <si>
    <t>plus</t>
  </si>
  <si>
    <t>Schülerlektionen</t>
  </si>
  <si>
    <t>KLP</t>
  </si>
  <si>
    <t xml:space="preserve">       und spezielle Aufgaben </t>
  </si>
  <si>
    <t xml:space="preserve">       Unterricht in anderen Klassen</t>
  </si>
  <si>
    <t>SB</t>
  </si>
  <si>
    <t>Unt</t>
  </si>
  <si>
    <t>Bereich</t>
  </si>
  <si>
    <t>SL</t>
  </si>
  <si>
    <t>SE</t>
  </si>
  <si>
    <t>Kurzbeschrieb:</t>
  </si>
  <si>
    <t>in eigener Klasse</t>
  </si>
  <si>
    <t>Kirche</t>
  </si>
  <si>
    <t>bis</t>
  </si>
  <si>
    <t>PLZ Schulort</t>
  </si>
  <si>
    <t>&gt;= 0 Tage</t>
  </si>
  <si>
    <t>AE</t>
  </si>
  <si>
    <t>Formular by</t>
  </si>
  <si>
    <t>minus</t>
  </si>
  <si>
    <t>Lehrerlektionen</t>
  </si>
  <si>
    <t xml:space="preserve">       in verschiedenen Pools</t>
  </si>
  <si>
    <t xml:space="preserve">Zimmer </t>
  </si>
  <si>
    <t xml:space="preserve">E-Mail </t>
  </si>
  <si>
    <t xml:space="preserve">  +</t>
  </si>
  <si>
    <t xml:space="preserve">  =</t>
  </si>
  <si>
    <t>plus weitere Lektionen:</t>
  </si>
  <si>
    <t>plus "fremde" Lektionen:</t>
  </si>
  <si>
    <t xml:space="preserve">  -</t>
  </si>
  <si>
    <t xml:space="preserve">       Religionsstunden</t>
  </si>
  <si>
    <t>Kanton</t>
  </si>
  <si>
    <t xml:space="preserve">       Unt. bei anderem Schulträger</t>
  </si>
  <si>
    <t xml:space="preserve">       Integrierte Sonderschulung</t>
  </si>
  <si>
    <t>Gem/Bez</t>
  </si>
  <si>
    <t>Klasse und eigenes Pensum</t>
  </si>
  <si>
    <t>Pensum</t>
  </si>
  <si>
    <t>Pensum Primarklasse</t>
  </si>
  <si>
    <t xml:space="preserve">       Klassenlehrerstunde</t>
  </si>
  <si>
    <t>041 819 19 37</t>
  </si>
  <si>
    <t>(Emil Ulrich); Roland Birrer</t>
  </si>
  <si>
    <t>E</t>
  </si>
  <si>
    <t>5-6</t>
  </si>
  <si>
    <t>6-7</t>
  </si>
  <si>
    <t>4-5</t>
  </si>
  <si>
    <t>Alternieren 1./2.PS*</t>
  </si>
  <si>
    <t>Abteilung Schulcontrolling</t>
  </si>
  <si>
    <t>Mobile</t>
  </si>
  <si>
    <t>Datum / Unterschrift Schulleitung</t>
  </si>
  <si>
    <t>Bemerkungen:</t>
  </si>
  <si>
    <t>ICT</t>
  </si>
  <si>
    <t xml:space="preserve">* max. 4 bzw. 2 L. </t>
  </si>
  <si>
    <t>Version 2022-03-11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</si>
</sst>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  <font>
      <sz val="7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20" fontId="2" fillId="2" borderId="3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Protection="1"/>
    <xf numFmtId="20" fontId="4" fillId="2" borderId="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Protection="1"/>
    <xf numFmtId="0" fontId="4" fillId="0" borderId="0" xfId="0" applyFont="1" applyProtection="1"/>
    <xf numFmtId="0" fontId="3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0" fontId="0" fillId="0" borderId="8" xfId="0" applyNumberFormat="1" applyFill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20" fontId="2" fillId="2" borderId="9" xfId="0" applyNumberFormat="1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2" fillId="3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165" fontId="16" fillId="0" borderId="0" xfId="0" applyNumberFormat="1" applyFont="1" applyProtection="1"/>
    <xf numFmtId="0" fontId="16" fillId="0" borderId="0" xfId="0" applyFont="1" applyBorder="1" applyAlignment="1" applyProtection="1">
      <alignment horizontal="center"/>
    </xf>
    <xf numFmtId="0" fontId="16" fillId="0" borderId="12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0" fontId="16" fillId="0" borderId="0" xfId="0" applyNumberFormat="1" applyFont="1" applyFill="1" applyAlignment="1" applyProtection="1">
      <alignment horizontal="center"/>
    </xf>
    <xf numFmtId="1" fontId="16" fillId="0" borderId="0" xfId="0" applyNumberFormat="1" applyFont="1" applyFill="1" applyAlignment="1" applyProtection="1">
      <alignment horizontal="center"/>
    </xf>
    <xf numFmtId="0" fontId="17" fillId="0" borderId="0" xfId="0" applyFont="1" applyFill="1" applyProtection="1"/>
    <xf numFmtId="0" fontId="16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Alignment="1" applyProtection="1">
      <alignment horizontal="center"/>
    </xf>
    <xf numFmtId="0" fontId="17" fillId="0" borderId="0" xfId="0" applyFont="1" applyProtection="1"/>
    <xf numFmtId="0" fontId="17" fillId="0" borderId="0" xfId="0" applyFont="1" applyFill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5" borderId="16" xfId="0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Protection="1"/>
    <xf numFmtId="164" fontId="18" fillId="0" borderId="0" xfId="0" applyNumberFormat="1" applyFont="1" applyFill="1" applyProtection="1"/>
    <xf numFmtId="164" fontId="19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17" fillId="0" borderId="0" xfId="0" applyNumberFormat="1" applyFont="1" applyFill="1" applyAlignment="1" applyProtection="1">
      <alignment horizontal="center"/>
    </xf>
    <xf numFmtId="0" fontId="17" fillId="6" borderId="16" xfId="0" applyNumberFormat="1" applyFont="1" applyFill="1" applyBorder="1" applyAlignment="1" applyProtection="1">
      <alignment horizontal="center"/>
    </xf>
    <xf numFmtId="0" fontId="15" fillId="0" borderId="0" xfId="0" applyFont="1" applyProtection="1"/>
    <xf numFmtId="0" fontId="22" fillId="0" borderId="5" xfId="0" applyNumberFormat="1" applyFont="1" applyFill="1" applyBorder="1" applyAlignment="1" applyProtection="1">
      <alignment horizontal="center"/>
    </xf>
    <xf numFmtId="0" fontId="22" fillId="4" borderId="5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5" fillId="0" borderId="0" xfId="0" applyFont="1" applyProtection="1"/>
    <xf numFmtId="0" fontId="25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1" fontId="16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left" vertical="top"/>
    </xf>
    <xf numFmtId="0" fontId="27" fillId="0" borderId="0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16" fillId="0" borderId="0" xfId="0" quotePrefix="1" applyFont="1" applyProtection="1"/>
    <xf numFmtId="0" fontId="16" fillId="0" borderId="17" xfId="0" applyNumberFormat="1" applyFont="1" applyFill="1" applyBorder="1" applyAlignment="1" applyProtection="1">
      <alignment horizontal="center"/>
    </xf>
    <xf numFmtId="0" fontId="16" fillId="0" borderId="18" xfId="0" applyNumberFormat="1" applyFont="1" applyFill="1" applyBorder="1" applyAlignment="1" applyProtection="1">
      <alignment horizontal="center"/>
    </xf>
    <xf numFmtId="0" fontId="16" fillId="0" borderId="19" xfId="0" applyNumberFormat="1" applyFont="1" applyFill="1" applyBorder="1" applyAlignment="1" applyProtection="1">
      <alignment horizontal="center"/>
    </xf>
    <xf numFmtId="164" fontId="17" fillId="7" borderId="16" xfId="0" applyNumberFormat="1" applyFont="1" applyFill="1" applyBorder="1" applyAlignment="1" applyProtection="1">
      <alignment horizontal="center"/>
    </xf>
    <xf numFmtId="0" fontId="16" fillId="7" borderId="20" xfId="0" applyFont="1" applyFill="1" applyBorder="1" applyAlignment="1" applyProtection="1">
      <alignment horizontal="center"/>
    </xf>
    <xf numFmtId="0" fontId="16" fillId="7" borderId="21" xfId="0" applyFont="1" applyFill="1" applyBorder="1" applyAlignment="1" applyProtection="1">
      <alignment horizontal="center"/>
    </xf>
    <xf numFmtId="0" fontId="16" fillId="7" borderId="22" xfId="0" applyFont="1" applyFill="1" applyBorder="1" applyAlignment="1" applyProtection="1">
      <alignment horizontal="center"/>
    </xf>
    <xf numFmtId="0" fontId="16" fillId="7" borderId="13" xfId="0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16" fillId="7" borderId="7" xfId="0" applyFont="1" applyFill="1" applyBorder="1" applyAlignment="1" applyProtection="1">
      <alignment horizontal="center"/>
    </xf>
    <xf numFmtId="0" fontId="16" fillId="0" borderId="16" xfId="0" applyNumberFormat="1" applyFont="1" applyFill="1" applyBorder="1" applyAlignment="1" applyProtection="1">
      <alignment horizontal="center"/>
    </xf>
    <xf numFmtId="0" fontId="17" fillId="0" borderId="16" xfId="0" applyNumberFormat="1" applyFont="1" applyFill="1" applyBorder="1" applyAlignment="1" applyProtection="1">
      <alignment horizontal="center"/>
    </xf>
    <xf numFmtId="0" fontId="16" fillId="0" borderId="16" xfId="0" applyNumberFormat="1" applyFont="1" applyBorder="1" applyAlignment="1" applyProtection="1">
      <alignment horizontal="center"/>
    </xf>
    <xf numFmtId="0" fontId="15" fillId="6" borderId="0" xfId="0" applyFont="1" applyFill="1" applyProtection="1"/>
    <xf numFmtId="0" fontId="16" fillId="6" borderId="0" xfId="0" applyFont="1" applyFill="1" applyProtection="1"/>
    <xf numFmtId="164" fontId="16" fillId="7" borderId="16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/>
    <xf numFmtId="0" fontId="16" fillId="0" borderId="16" xfId="0" applyFont="1" applyBorder="1" applyAlignment="1" applyProtection="1">
      <alignment horizontal="center"/>
    </xf>
    <xf numFmtId="164" fontId="16" fillId="0" borderId="16" xfId="0" applyNumberFormat="1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1" fontId="19" fillId="0" borderId="0" xfId="0" quotePrefix="1" applyNumberFormat="1" applyFont="1" applyAlignment="1" applyProtection="1">
      <alignment horizontal="left"/>
    </xf>
    <xf numFmtId="1" fontId="19" fillId="0" borderId="0" xfId="0" applyNumberFormat="1" applyFont="1" applyAlignment="1" applyProtection="1">
      <alignment horizontal="left"/>
    </xf>
    <xf numFmtId="0" fontId="19" fillId="0" borderId="0" xfId="0" quotePrefix="1" applyFont="1" applyAlignment="1" applyProtection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5" borderId="16" xfId="0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21" fillId="3" borderId="5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" fillId="8" borderId="5" xfId="0" applyNumberFormat="1" applyFont="1" applyFill="1" applyBorder="1" applyAlignment="1" applyProtection="1">
      <alignment horizontal="center"/>
    </xf>
    <xf numFmtId="0" fontId="2" fillId="9" borderId="5" xfId="0" applyNumberFormat="1" applyFont="1" applyFill="1" applyBorder="1" applyAlignment="1" applyProtection="1">
      <alignment horizontal="center"/>
    </xf>
    <xf numFmtId="0" fontId="2" fillId="10" borderId="5" xfId="0" applyNumberFormat="1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9" fillId="0" borderId="0" xfId="0" applyFont="1" applyBorder="1" applyProtection="1"/>
    <xf numFmtId="0" fontId="4" fillId="11" borderId="16" xfId="0" applyNumberFormat="1" applyFont="1" applyFill="1" applyBorder="1" applyAlignment="1" applyProtection="1">
      <alignment horizontal="center"/>
    </xf>
    <xf numFmtId="0" fontId="3" fillId="12" borderId="0" xfId="0" applyFont="1" applyFill="1" applyAlignment="1" applyProtection="1">
      <alignment horizontal="center"/>
    </xf>
    <xf numFmtId="0" fontId="3" fillId="12" borderId="0" xfId="0" applyFont="1" applyFill="1" applyAlignment="1" applyProtection="1"/>
    <xf numFmtId="164" fontId="18" fillId="12" borderId="16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" fontId="32" fillId="0" borderId="0" xfId="0" quotePrefix="1" applyNumberFormat="1" applyFont="1" applyAlignment="1" applyProtection="1">
      <alignment horizontal="left"/>
    </xf>
    <xf numFmtId="0" fontId="30" fillId="0" borderId="0" xfId="0" applyFont="1" applyAlignment="1" applyProtection="1">
      <alignment horizontal="right" vertical="top"/>
    </xf>
    <xf numFmtId="0" fontId="3" fillId="13" borderId="23" xfId="0" applyFont="1" applyFill="1" applyBorder="1" applyAlignment="1" applyProtection="1">
      <alignment horizontal="left" vertical="top" wrapText="1"/>
      <protection locked="0"/>
    </xf>
    <xf numFmtId="0" fontId="3" fillId="13" borderId="25" xfId="0" applyFont="1" applyFill="1" applyBorder="1" applyAlignment="1" applyProtection="1">
      <alignment horizontal="left" vertical="top" wrapText="1"/>
      <protection locked="0"/>
    </xf>
    <xf numFmtId="0" fontId="3" fillId="13" borderId="24" xfId="0" applyFont="1" applyFill="1" applyBorder="1" applyAlignment="1" applyProtection="1">
      <alignment horizontal="left" vertical="top" wrapText="1"/>
      <protection locked="0"/>
    </xf>
    <xf numFmtId="1" fontId="23" fillId="0" borderId="23" xfId="0" applyNumberFormat="1" applyFont="1" applyFill="1" applyBorder="1" applyAlignment="1" applyProtection="1">
      <alignment horizontal="left"/>
    </xf>
    <xf numFmtId="0" fontId="23" fillId="0" borderId="24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left"/>
    </xf>
    <xf numFmtId="0" fontId="1" fillId="0" borderId="24" xfId="0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21" fillId="0" borderId="24" xfId="0" applyNumberFormat="1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>
      <alignment horizontal="center"/>
    </xf>
    <xf numFmtId="0" fontId="21" fillId="3" borderId="23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left"/>
      <protection locked="0"/>
    </xf>
    <xf numFmtId="0" fontId="2" fillId="3" borderId="25" xfId="0" applyFont="1" applyFill="1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23" fillId="0" borderId="5" xfId="0" applyNumberFormat="1" applyFont="1" applyFill="1" applyBorder="1" applyAlignment="1" applyProtection="1">
      <alignment horizontal="center"/>
    </xf>
    <xf numFmtId="1" fontId="21" fillId="0" borderId="16" xfId="0" applyNumberFormat="1" applyFont="1" applyFill="1" applyBorder="1" applyAlignment="1" applyProtection="1">
      <alignment horizontal="center"/>
    </xf>
    <xf numFmtId="0" fontId="21" fillId="0" borderId="16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left"/>
      <protection locked="0"/>
    </xf>
    <xf numFmtId="0" fontId="2" fillId="0" borderId="25" xfId="0" applyNumberFormat="1" applyFont="1" applyFill="1" applyBorder="1" applyAlignment="1" applyProtection="1">
      <alignment horizontal="left"/>
      <protection locked="0"/>
    </xf>
    <xf numFmtId="0" fontId="2" fillId="0" borderId="23" xfId="0" applyNumberFormat="1" applyFon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top"/>
    </xf>
    <xf numFmtId="14" fontId="2" fillId="3" borderId="31" xfId="0" applyNumberFormat="1" applyFont="1" applyFill="1" applyBorder="1" applyAlignment="1" applyProtection="1">
      <alignment horizontal="left"/>
      <protection locked="0"/>
    </xf>
    <xf numFmtId="14" fontId="2" fillId="3" borderId="32" xfId="0" applyNumberFormat="1" applyFont="1" applyFill="1" applyBorder="1" applyAlignment="1" applyProtection="1">
      <alignment horizontal="left"/>
      <protection locked="0"/>
    </xf>
    <xf numFmtId="14" fontId="2" fillId="3" borderId="33" xfId="0" applyNumberFormat="1" applyFont="1" applyFill="1" applyBorder="1" applyAlignment="1" applyProtection="1">
      <alignment horizontal="left"/>
      <protection locked="0"/>
    </xf>
    <xf numFmtId="49" fontId="1" fillId="3" borderId="31" xfId="0" applyNumberFormat="1" applyFont="1" applyFill="1" applyBorder="1" applyAlignment="1" applyProtection="1">
      <alignment horizontal="left"/>
      <protection locked="0"/>
    </xf>
    <xf numFmtId="49" fontId="2" fillId="3" borderId="32" xfId="0" applyNumberFormat="1" applyFont="1" applyFill="1" applyBorder="1" applyAlignment="1" applyProtection="1">
      <alignment horizontal="left"/>
      <protection locked="0"/>
    </xf>
    <xf numFmtId="49" fontId="2" fillId="3" borderId="33" xfId="0" applyNumberFormat="1" applyFont="1" applyFill="1" applyBorder="1" applyAlignment="1" applyProtection="1">
      <alignment horizontal="left"/>
      <protection locked="0"/>
    </xf>
    <xf numFmtId="49" fontId="2" fillId="3" borderId="31" xfId="0" applyNumberFormat="1" applyFont="1" applyFill="1" applyBorder="1" applyAlignment="1" applyProtection="1">
      <alignment horizontal="left"/>
      <protection locked="0"/>
    </xf>
    <xf numFmtId="0" fontId="16" fillId="2" borderId="16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9" fillId="3" borderId="23" xfId="1" applyNumberFormat="1" applyFill="1" applyBorder="1" applyAlignment="1" applyProtection="1">
      <alignment horizontal="left"/>
      <protection locked="0"/>
    </xf>
    <xf numFmtId="49" fontId="9" fillId="3" borderId="25" xfId="1" applyNumberFormat="1" applyFill="1" applyBorder="1" applyAlignment="1" applyProtection="1">
      <alignment horizontal="left"/>
      <protection locked="0"/>
    </xf>
    <xf numFmtId="49" fontId="9" fillId="3" borderId="24" xfId="1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1" fillId="0" borderId="24" xfId="0" applyNumberFormat="1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41"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9" dropStyle="combo" dx="16" fmlaLink="$K$86" fmlaRange="$M$81:$M$86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48</xdr:row>
      <xdr:rowOff>152400</xdr:rowOff>
    </xdr:from>
    <xdr:to>
      <xdr:col>13</xdr:col>
      <xdr:colOff>95250</xdr:colOff>
      <xdr:row>50</xdr:row>
      <xdr:rowOff>95250</xdr:rowOff>
    </xdr:to>
    <xdr:sp macro="" textlink="">
      <xdr:nvSpPr>
        <xdr:cNvPr id="5355" name="Line 210"/>
        <xdr:cNvSpPr>
          <a:spLocks noChangeShapeType="1"/>
        </xdr:cNvSpPr>
      </xdr:nvSpPr>
      <xdr:spPr bwMode="auto">
        <a:xfrm>
          <a:off x="5781675" y="818197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</xdr:colOff>
          <xdr:row>30</xdr:row>
          <xdr:rowOff>161925</xdr:rowOff>
        </xdr:from>
        <xdr:to>
          <xdr:col>13</xdr:col>
          <xdr:colOff>695325</xdr:colOff>
          <xdr:row>32</xdr:row>
          <xdr:rowOff>28575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12</xdr:col>
      <xdr:colOff>428626</xdr:colOff>
      <xdr:row>0</xdr:row>
      <xdr:rowOff>19050</xdr:rowOff>
    </xdr:from>
    <xdr:to>
      <xdr:col>14</xdr:col>
      <xdr:colOff>76201</xdr:colOff>
      <xdr:row>3</xdr:row>
      <xdr:rowOff>125611</xdr:rowOff>
    </xdr:to>
    <xdr:pic>
      <xdr:nvPicPr>
        <xdr:cNvPr id="5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6" y="19050"/>
          <a:ext cx="1143000" cy="65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52"/>
  <sheetViews>
    <sheetView tabSelected="1" workbookViewId="0">
      <selection activeCell="C6" sqref="C6:G6"/>
    </sheetView>
  </sheetViews>
  <sheetFormatPr baseColWidth="10" defaultRowHeight="12.75" x14ac:dyDescent="0.2"/>
  <cols>
    <col min="1" max="1" width="6.7109375" style="1" customWidth="1"/>
    <col min="2" max="2" width="10.7109375" style="1" customWidth="1"/>
    <col min="3" max="3" width="6.140625" style="2" customWidth="1"/>
    <col min="4" max="5" width="5.7109375" style="2" customWidth="1"/>
    <col min="6" max="6" width="6.140625" style="2" customWidth="1"/>
    <col min="7" max="8" width="5.7109375" style="1" customWidth="1"/>
    <col min="9" max="12" width="5.7109375" style="2" customWidth="1"/>
    <col min="13" max="13" width="10.7109375" style="1" customWidth="1"/>
    <col min="14" max="14" width="11.7109375" style="1" customWidth="1"/>
    <col min="15" max="15" width="3.42578125" style="1" customWidth="1"/>
    <col min="16" max="16384" width="11.42578125" style="1"/>
  </cols>
  <sheetData>
    <row r="2" spans="1:17" s="20" customFormat="1" ht="18" x14ac:dyDescent="0.25">
      <c r="A2" s="154" t="s">
        <v>46</v>
      </c>
      <c r="B2" s="34"/>
      <c r="C2" s="21"/>
      <c r="D2" s="21"/>
      <c r="E2" s="21"/>
      <c r="F2" s="21"/>
      <c r="G2" s="34"/>
      <c r="H2" s="34"/>
      <c r="I2" s="21"/>
      <c r="J2" s="21"/>
      <c r="K2" s="21"/>
      <c r="L2" s="21"/>
      <c r="M2" s="34"/>
      <c r="N2" s="145"/>
    </row>
    <row r="3" spans="1:17" s="20" customFormat="1" x14ac:dyDescent="0.2">
      <c r="A3" s="30" t="s">
        <v>86</v>
      </c>
      <c r="B3" s="34"/>
      <c r="C3" s="147"/>
      <c r="D3" s="147"/>
      <c r="E3" s="147"/>
      <c r="F3" s="147"/>
      <c r="G3" s="34"/>
      <c r="H3" s="208"/>
      <c r="I3" s="208"/>
      <c r="J3" s="208"/>
      <c r="K3" s="147"/>
      <c r="L3" s="147"/>
      <c r="M3" s="34"/>
      <c r="N3" s="146"/>
    </row>
    <row r="4" spans="1:17" s="20" customFormat="1" x14ac:dyDescent="0.2">
      <c r="A4" s="35"/>
      <c r="B4" s="36"/>
      <c r="C4" s="37"/>
      <c r="D4" s="37"/>
      <c r="E4" s="37"/>
      <c r="F4" s="37"/>
      <c r="G4" s="36"/>
      <c r="H4" s="148"/>
      <c r="I4" s="148"/>
      <c r="J4" s="148"/>
      <c r="K4" s="37"/>
      <c r="L4" s="37"/>
      <c r="M4" s="36"/>
      <c r="N4" s="38"/>
    </row>
    <row r="5" spans="1:17" ht="18" customHeight="1" x14ac:dyDescent="0.2">
      <c r="A5" s="14"/>
      <c r="B5" s="31"/>
      <c r="C5" s="51"/>
      <c r="D5" s="31"/>
      <c r="E5" s="31"/>
      <c r="F5" s="31"/>
      <c r="G5" s="31"/>
      <c r="H5" s="31"/>
      <c r="I5" s="31"/>
      <c r="J5" s="31"/>
      <c r="L5" s="31"/>
      <c r="M5" s="31"/>
      <c r="N5" s="31"/>
    </row>
    <row r="6" spans="1:17" s="20" customFormat="1" x14ac:dyDescent="0.2">
      <c r="A6" s="30" t="s">
        <v>30</v>
      </c>
      <c r="C6" s="198"/>
      <c r="D6" s="199"/>
      <c r="E6" s="199"/>
      <c r="F6" s="199"/>
      <c r="G6" s="200"/>
      <c r="I6" s="5"/>
      <c r="J6" s="28" t="s">
        <v>37</v>
      </c>
      <c r="K6" s="220"/>
      <c r="L6" s="221"/>
      <c r="M6" s="222"/>
      <c r="N6" s="51" t="str">
        <f>IF(K6=""," &lt;&lt;","")</f>
        <v xml:space="preserve"> &lt;&lt;</v>
      </c>
    </row>
    <row r="7" spans="1:17" s="20" customFormat="1" x14ac:dyDescent="0.2">
      <c r="A7" s="30" t="s">
        <v>1</v>
      </c>
      <c r="C7" s="204"/>
      <c r="D7" s="179"/>
      <c r="E7" s="179"/>
      <c r="F7" s="179"/>
      <c r="G7" s="180"/>
      <c r="I7" s="5"/>
      <c r="J7" s="28" t="s">
        <v>35</v>
      </c>
      <c r="K7" s="220"/>
      <c r="L7" s="221"/>
      <c r="M7" s="222"/>
    </row>
    <row r="8" spans="1:17" s="20" customFormat="1" x14ac:dyDescent="0.2">
      <c r="A8" s="20" t="s">
        <v>3</v>
      </c>
      <c r="B8" s="51"/>
      <c r="C8" s="204"/>
      <c r="D8" s="179"/>
      <c r="E8" s="179"/>
      <c r="F8" s="179"/>
      <c r="G8" s="180"/>
      <c r="I8" s="5"/>
      <c r="J8" s="28" t="s">
        <v>74</v>
      </c>
      <c r="K8" s="220"/>
      <c r="L8" s="221"/>
      <c r="M8" s="222"/>
      <c r="Q8"/>
    </row>
    <row r="9" spans="1:17" s="20" customFormat="1" x14ac:dyDescent="0.2">
      <c r="A9" s="20" t="s">
        <v>75</v>
      </c>
      <c r="C9" s="229"/>
      <c r="D9" s="230"/>
      <c r="E9" s="230"/>
      <c r="F9" s="230"/>
      <c r="G9" s="231"/>
      <c r="I9" s="5"/>
      <c r="J9" s="28" t="s">
        <v>0</v>
      </c>
      <c r="K9" s="220"/>
      <c r="L9" s="221"/>
      <c r="M9" s="222"/>
    </row>
    <row r="10" spans="1:17" s="20" customFormat="1" x14ac:dyDescent="0.2">
      <c r="C10" s="60"/>
      <c r="D10" s="60"/>
      <c r="E10" s="60"/>
      <c r="F10" s="60"/>
      <c r="G10" s="60"/>
      <c r="I10" s="5"/>
      <c r="J10" s="28" t="s">
        <v>2</v>
      </c>
      <c r="K10" s="220"/>
      <c r="L10" s="221"/>
      <c r="M10" s="222"/>
    </row>
    <row r="11" spans="1:17" s="20" customFormat="1" x14ac:dyDescent="0.2">
      <c r="A11" s="4" t="s">
        <v>67</v>
      </c>
      <c r="C11" s="209"/>
      <c r="D11" s="210"/>
      <c r="E11" s="210"/>
      <c r="F11" s="210"/>
      <c r="G11" s="211"/>
      <c r="I11" s="227" t="s">
        <v>98</v>
      </c>
      <c r="J11" s="228"/>
      <c r="K11" s="223"/>
      <c r="L11" s="221"/>
      <c r="M11" s="222"/>
    </row>
    <row r="12" spans="1:17" s="20" customFormat="1" x14ac:dyDescent="0.2">
      <c r="A12" s="4" t="s">
        <v>34</v>
      </c>
      <c r="B12" s="107" t="str">
        <f>IF(C12="","&gt;&gt; ","")</f>
        <v xml:space="preserve">&gt;&gt; </v>
      </c>
      <c r="C12" s="209"/>
      <c r="D12" s="211"/>
      <c r="E12" s="60"/>
      <c r="F12" s="133" t="s">
        <v>33</v>
      </c>
      <c r="G12" s="39"/>
      <c r="H12" s="51" t="str">
        <f>IF(G12=""," &lt;&lt;","")</f>
        <v xml:space="preserve"> &lt;&lt;</v>
      </c>
      <c r="J12" s="28" t="s">
        <v>31</v>
      </c>
      <c r="K12" s="217"/>
      <c r="L12" s="218"/>
      <c r="M12" s="219"/>
      <c r="N12" s="51" t="str">
        <f>IF(K12=""," &lt;&lt;","")</f>
        <v xml:space="preserve"> &lt;&lt;</v>
      </c>
    </row>
    <row r="13" spans="1:17" ht="17.25" customHeight="1" x14ac:dyDescent="0.2">
      <c r="B13" s="32"/>
      <c r="C13" s="8"/>
      <c r="D13" s="8"/>
      <c r="E13" s="8"/>
      <c r="F13" s="8"/>
      <c r="G13" s="8"/>
      <c r="H13" s="8"/>
      <c r="I13" s="8"/>
      <c r="J13" s="8"/>
      <c r="L13" s="8"/>
    </row>
    <row r="14" spans="1:17" ht="24.75" customHeight="1" x14ac:dyDescent="0.2">
      <c r="B14" s="9"/>
      <c r="C14" s="201" t="s">
        <v>4</v>
      </c>
      <c r="D14" s="201"/>
      <c r="E14" s="201" t="s">
        <v>5</v>
      </c>
      <c r="F14" s="201"/>
      <c r="G14" s="201" t="s">
        <v>6</v>
      </c>
      <c r="H14" s="201"/>
      <c r="I14" s="201" t="s">
        <v>7</v>
      </c>
      <c r="J14" s="201"/>
      <c r="K14" s="201" t="s">
        <v>8</v>
      </c>
      <c r="L14" s="201"/>
      <c r="M14" s="10"/>
    </row>
    <row r="15" spans="1:17" ht="16.5" customHeight="1" x14ac:dyDescent="0.2">
      <c r="B15" s="11">
        <f>B16-45/60/24</f>
        <v>0.3125</v>
      </c>
      <c r="C15" s="212"/>
      <c r="D15" s="203"/>
      <c r="E15" s="202"/>
      <c r="F15" s="203"/>
      <c r="G15" s="202"/>
      <c r="H15" s="203"/>
      <c r="I15" s="202"/>
      <c r="J15" s="203"/>
      <c r="K15" s="202"/>
      <c r="L15" s="203"/>
      <c r="M15" s="12"/>
    </row>
    <row r="16" spans="1:17" ht="15.75" x14ac:dyDescent="0.25">
      <c r="A16" s="14"/>
      <c r="B16" s="13">
        <v>0.34375</v>
      </c>
      <c r="C16" s="192"/>
      <c r="D16" s="193"/>
      <c r="E16" s="192"/>
      <c r="F16" s="193"/>
      <c r="G16" s="192"/>
      <c r="H16" s="193"/>
      <c r="I16" s="192"/>
      <c r="J16" s="193"/>
      <c r="K16" s="192"/>
      <c r="L16" s="193"/>
      <c r="M16" s="205">
        <v>45</v>
      </c>
      <c r="N16" s="104"/>
    </row>
    <row r="17" spans="1:14" ht="15" x14ac:dyDescent="0.2">
      <c r="A17" s="15"/>
      <c r="B17" s="11"/>
      <c r="C17" s="196"/>
      <c r="D17" s="197"/>
      <c r="E17" s="196"/>
      <c r="F17" s="197"/>
      <c r="G17" s="196"/>
      <c r="H17" s="197"/>
      <c r="I17" s="196"/>
      <c r="J17" s="197"/>
      <c r="K17" s="196"/>
      <c r="L17" s="197"/>
      <c r="M17" s="205"/>
      <c r="N17" s="14"/>
    </row>
    <row r="18" spans="1:14" ht="15" x14ac:dyDescent="0.2">
      <c r="A18" s="14"/>
      <c r="B18" s="11">
        <f>B16+45/60/24</f>
        <v>0.375</v>
      </c>
      <c r="C18" s="192"/>
      <c r="D18" s="193"/>
      <c r="E18" s="192"/>
      <c r="F18" s="193"/>
      <c r="G18" s="192"/>
      <c r="H18" s="193"/>
      <c r="I18" s="192"/>
      <c r="J18" s="193"/>
      <c r="K18" s="192"/>
      <c r="L18" s="193"/>
      <c r="M18" s="205">
        <v>45</v>
      </c>
      <c r="N18" s="15"/>
    </row>
    <row r="19" spans="1:14" ht="15" x14ac:dyDescent="0.2">
      <c r="B19" s="11"/>
      <c r="C19" s="196"/>
      <c r="D19" s="197"/>
      <c r="E19" s="196"/>
      <c r="F19" s="197"/>
      <c r="G19" s="196"/>
      <c r="H19" s="197"/>
      <c r="I19" s="196"/>
      <c r="J19" s="197"/>
      <c r="K19" s="196"/>
      <c r="L19" s="197"/>
      <c r="M19" s="205"/>
      <c r="N19" s="14"/>
    </row>
    <row r="20" spans="1:14" x14ac:dyDescent="0.2">
      <c r="B20" s="11">
        <f>B18+45/60/24</f>
        <v>0.40625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59">
        <v>20</v>
      </c>
    </row>
    <row r="21" spans="1:14" ht="15" x14ac:dyDescent="0.2">
      <c r="A21" s="14"/>
      <c r="B21" s="11">
        <f>B20+M20/60/24</f>
        <v>0.4201388888888889</v>
      </c>
      <c r="C21" s="192"/>
      <c r="D21" s="193"/>
      <c r="E21" s="192"/>
      <c r="F21" s="193"/>
      <c r="G21" s="192"/>
      <c r="H21" s="193"/>
      <c r="I21" s="192"/>
      <c r="J21" s="193"/>
      <c r="K21" s="192"/>
      <c r="L21" s="193"/>
      <c r="M21" s="205">
        <v>45</v>
      </c>
      <c r="N21" s="56"/>
    </row>
    <row r="22" spans="1:14" ht="15" x14ac:dyDescent="0.2">
      <c r="B22" s="11"/>
      <c r="C22" s="196"/>
      <c r="D22" s="197"/>
      <c r="E22" s="196"/>
      <c r="F22" s="197"/>
      <c r="G22" s="196"/>
      <c r="H22" s="197"/>
      <c r="I22" s="196"/>
      <c r="J22" s="197"/>
      <c r="K22" s="196"/>
      <c r="L22" s="197"/>
      <c r="M22" s="205"/>
      <c r="N22" s="14"/>
    </row>
    <row r="23" spans="1:14" ht="15" x14ac:dyDescent="0.2">
      <c r="A23" s="14"/>
      <c r="B23" s="11">
        <f>B21+45/60/24</f>
        <v>0.4513888888888889</v>
      </c>
      <c r="C23" s="192"/>
      <c r="D23" s="193"/>
      <c r="E23" s="192"/>
      <c r="F23" s="193"/>
      <c r="G23" s="192"/>
      <c r="H23" s="193"/>
      <c r="I23" s="192"/>
      <c r="J23" s="193"/>
      <c r="K23" s="192"/>
      <c r="L23" s="193"/>
      <c r="M23" s="205">
        <v>45</v>
      </c>
    </row>
    <row r="24" spans="1:14" ht="15" x14ac:dyDescent="0.2">
      <c r="B24" s="11"/>
      <c r="C24" s="196"/>
      <c r="D24" s="197"/>
      <c r="E24" s="196"/>
      <c r="F24" s="197"/>
      <c r="G24" s="196"/>
      <c r="H24" s="197"/>
      <c r="I24" s="196"/>
      <c r="J24" s="197"/>
      <c r="K24" s="196"/>
      <c r="L24" s="197"/>
      <c r="M24" s="205"/>
      <c r="N24" s="14"/>
    </row>
    <row r="25" spans="1:14" ht="19.5" customHeight="1" x14ac:dyDescent="0.2">
      <c r="B25" s="11">
        <f>B23+45/60/24</f>
        <v>0.4826388888888889</v>
      </c>
      <c r="C25" s="213"/>
      <c r="D25" s="213"/>
      <c r="E25" s="213"/>
      <c r="F25" s="213"/>
      <c r="G25" s="214"/>
      <c r="H25" s="214"/>
      <c r="I25" s="213"/>
      <c r="J25" s="213"/>
      <c r="K25" s="213"/>
      <c r="L25" s="213"/>
      <c r="M25" s="17"/>
    </row>
    <row r="26" spans="1:14" ht="15" x14ac:dyDescent="0.2">
      <c r="A26" s="14"/>
      <c r="B26" s="13">
        <v>0.5625</v>
      </c>
      <c r="C26" s="192"/>
      <c r="D26" s="193"/>
      <c r="E26" s="192"/>
      <c r="F26" s="193"/>
      <c r="G26" s="194"/>
      <c r="H26" s="195"/>
      <c r="I26" s="192"/>
      <c r="J26" s="193"/>
      <c r="K26" s="192"/>
      <c r="L26" s="193"/>
      <c r="M26" s="205">
        <v>45</v>
      </c>
    </row>
    <row r="27" spans="1:14" x14ac:dyDescent="0.2">
      <c r="B27" s="11"/>
      <c r="C27" s="196"/>
      <c r="D27" s="197"/>
      <c r="E27" s="196"/>
      <c r="F27" s="197"/>
      <c r="G27" s="194"/>
      <c r="H27" s="195"/>
      <c r="I27" s="196"/>
      <c r="J27" s="197"/>
      <c r="K27" s="196"/>
      <c r="L27" s="197"/>
      <c r="M27" s="205"/>
    </row>
    <row r="28" spans="1:14" ht="15" x14ac:dyDescent="0.2">
      <c r="A28" s="14"/>
      <c r="B28" s="11">
        <f>B26+45/60/24</f>
        <v>0.59375</v>
      </c>
      <c r="C28" s="192"/>
      <c r="D28" s="193"/>
      <c r="E28" s="192"/>
      <c r="F28" s="193"/>
      <c r="G28" s="194"/>
      <c r="H28" s="195"/>
      <c r="I28" s="192"/>
      <c r="J28" s="193"/>
      <c r="K28" s="192"/>
      <c r="L28" s="193"/>
      <c r="M28" s="205">
        <v>45</v>
      </c>
      <c r="N28" s="14"/>
    </row>
    <row r="29" spans="1:14" x14ac:dyDescent="0.2">
      <c r="B29" s="11"/>
      <c r="C29" s="196"/>
      <c r="D29" s="197"/>
      <c r="E29" s="196"/>
      <c r="F29" s="197"/>
      <c r="G29" s="194"/>
      <c r="H29" s="195"/>
      <c r="I29" s="196"/>
      <c r="J29" s="197"/>
      <c r="K29" s="196"/>
      <c r="L29" s="197"/>
      <c r="M29" s="205"/>
    </row>
    <row r="30" spans="1:14" x14ac:dyDescent="0.2">
      <c r="B30" s="11">
        <f>B28+45/60/24</f>
        <v>0.625</v>
      </c>
      <c r="C30" s="207"/>
      <c r="D30" s="207"/>
      <c r="E30" s="207"/>
      <c r="F30" s="207"/>
      <c r="G30" s="215"/>
      <c r="H30" s="215"/>
      <c r="I30" s="207"/>
      <c r="J30" s="207"/>
      <c r="K30" s="207"/>
      <c r="L30" s="207"/>
      <c r="M30" s="16">
        <v>15</v>
      </c>
    </row>
    <row r="31" spans="1:14" ht="15" x14ac:dyDescent="0.2">
      <c r="A31" s="14"/>
      <c r="B31" s="11">
        <f>B30+M30/60/24</f>
        <v>0.63541666666666663</v>
      </c>
      <c r="C31" s="192"/>
      <c r="D31" s="193"/>
      <c r="E31" s="192"/>
      <c r="F31" s="193"/>
      <c r="G31" s="194"/>
      <c r="H31" s="195"/>
      <c r="I31" s="192"/>
      <c r="J31" s="193"/>
      <c r="K31" s="192"/>
      <c r="L31" s="193"/>
      <c r="M31" s="205">
        <v>45</v>
      </c>
      <c r="N31" s="14"/>
    </row>
    <row r="32" spans="1:14" x14ac:dyDescent="0.2">
      <c r="B32" s="11"/>
      <c r="C32" s="196"/>
      <c r="D32" s="197"/>
      <c r="E32" s="196"/>
      <c r="F32" s="197"/>
      <c r="G32" s="194"/>
      <c r="H32" s="195"/>
      <c r="I32" s="196"/>
      <c r="J32" s="197"/>
      <c r="K32" s="196"/>
      <c r="L32" s="197"/>
      <c r="M32" s="205"/>
    </row>
    <row r="33" spans="1:15" ht="18.75" customHeight="1" x14ac:dyDescent="0.2">
      <c r="B33" s="49">
        <f>B31+M31/60/24</f>
        <v>0.66666666666666663</v>
      </c>
      <c r="C33" s="191"/>
      <c r="D33" s="191"/>
      <c r="E33" s="191"/>
      <c r="F33" s="191"/>
      <c r="G33" s="216"/>
      <c r="H33" s="216"/>
      <c r="I33" s="191"/>
      <c r="J33" s="191"/>
      <c r="K33" s="191"/>
      <c r="L33" s="191"/>
      <c r="M33" s="50"/>
      <c r="N33" s="232"/>
    </row>
    <row r="34" spans="1:15" x14ac:dyDescent="0.2">
      <c r="C34" s="18"/>
      <c r="M34" s="19"/>
      <c r="N34" s="232"/>
      <c r="O34" s="57"/>
    </row>
    <row r="35" spans="1:15" ht="15.75" x14ac:dyDescent="0.25">
      <c r="A35" s="40" t="s">
        <v>88</v>
      </c>
      <c r="B35" s="32"/>
      <c r="C35" s="32"/>
      <c r="D35" s="20"/>
      <c r="E35" s="28"/>
      <c r="F35" s="29"/>
      <c r="G35" s="20"/>
      <c r="H35" s="20"/>
      <c r="I35" s="5"/>
      <c r="J35" s="5"/>
      <c r="K35" s="5"/>
      <c r="L35" s="5"/>
      <c r="M35" s="20"/>
      <c r="N35" s="106" t="s">
        <v>45</v>
      </c>
      <c r="O35" s="105"/>
    </row>
    <row r="36" spans="1:15" x14ac:dyDescent="0.2">
      <c r="C36" s="189" t="s">
        <v>9</v>
      </c>
      <c r="D36" s="189"/>
      <c r="E36" s="189" t="s">
        <v>10</v>
      </c>
      <c r="F36" s="189"/>
      <c r="G36" s="189" t="s">
        <v>11</v>
      </c>
      <c r="H36" s="189"/>
      <c r="I36" s="189" t="s">
        <v>12</v>
      </c>
      <c r="J36" s="189"/>
      <c r="K36" s="189" t="s">
        <v>13</v>
      </c>
      <c r="L36" s="189"/>
      <c r="M36" s="5" t="s">
        <v>18</v>
      </c>
      <c r="N36" s="22" t="str">
        <f>K86&amp;". Kl."</f>
        <v>5. Kl.</v>
      </c>
    </row>
    <row r="37" spans="1:15" x14ac:dyDescent="0.2">
      <c r="A37" s="7" t="s">
        <v>14</v>
      </c>
      <c r="C37" s="190">
        <f>C106</f>
        <v>0</v>
      </c>
      <c r="D37" s="190"/>
      <c r="E37" s="190">
        <f>E106</f>
        <v>0</v>
      </c>
      <c r="F37" s="190"/>
      <c r="G37" s="190">
        <f>G106</f>
        <v>0</v>
      </c>
      <c r="H37" s="190"/>
      <c r="I37" s="190">
        <f>I106</f>
        <v>0</v>
      </c>
      <c r="J37" s="190"/>
      <c r="K37" s="190">
        <f>K106</f>
        <v>0</v>
      </c>
      <c r="L37" s="190"/>
      <c r="M37" s="23">
        <f>SUM(C37:K37)</f>
        <v>0</v>
      </c>
      <c r="N37" s="2" t="str">
        <f>IF(N$36=C$81,C82,IF(N$36=D$81,D82,IF(N$36=E$81,E82,IF(N$36=F$81,F82,IF(N$36=G$81,G82,H82)))))</f>
        <v>9-10</v>
      </c>
    </row>
    <row r="38" spans="1:15" x14ac:dyDescent="0.2">
      <c r="A38" s="142" t="s">
        <v>15</v>
      </c>
      <c r="C38" s="188">
        <f>C115</f>
        <v>0</v>
      </c>
      <c r="D38" s="188"/>
      <c r="E38" s="188">
        <f t="shared" ref="E38" si="0">E115</f>
        <v>0</v>
      </c>
      <c r="F38" s="188"/>
      <c r="G38" s="188">
        <f t="shared" ref="G38" si="1">G115</f>
        <v>0</v>
      </c>
      <c r="H38" s="188"/>
      <c r="I38" s="188">
        <f t="shared" ref="I38" si="2">I115</f>
        <v>0</v>
      </c>
      <c r="J38" s="188"/>
      <c r="K38" s="188">
        <f t="shared" ref="K38" si="3">K115</f>
        <v>0</v>
      </c>
      <c r="L38" s="188"/>
      <c r="M38" s="23">
        <f>SUM(C38:K38)</f>
        <v>0</v>
      </c>
      <c r="N38" s="2" t="str">
        <f>IF(N$36=C$81,C83,IF(N$36=D$81,D83,IF(N$36=E$81,E83,IF(N$36=F$81,F83,IF(N$36=G$81,G83,H83)))))</f>
        <v>5-6</v>
      </c>
    </row>
    <row r="39" spans="1:15" x14ac:dyDescent="0.2">
      <c r="A39" s="142" t="s">
        <v>16</v>
      </c>
      <c r="C39" s="190">
        <f>C124</f>
        <v>0</v>
      </c>
      <c r="D39" s="190"/>
      <c r="E39" s="190">
        <f t="shared" ref="E39" si="4">E124</f>
        <v>0</v>
      </c>
      <c r="F39" s="190"/>
      <c r="G39" s="190">
        <f t="shared" ref="G39" si="5">G124</f>
        <v>0</v>
      </c>
      <c r="H39" s="190"/>
      <c r="I39" s="190">
        <f t="shared" ref="I39" si="6">I124</f>
        <v>0</v>
      </c>
      <c r="J39" s="190"/>
      <c r="K39" s="190">
        <f t="shared" ref="K39" si="7">K124</f>
        <v>0</v>
      </c>
      <c r="L39" s="190"/>
      <c r="M39" s="23">
        <f>SUM(C39:K39)</f>
        <v>0</v>
      </c>
      <c r="N39" s="2" t="str">
        <f>IF(N$36=C$81,C84,IF(N$36=D$81,D84,IF(N$36=E$81,E84,IF(N$36=F$81,F84,IF(N$36=G$81,G84,H84)))))</f>
        <v>5-6</v>
      </c>
    </row>
    <row r="40" spans="1:15" x14ac:dyDescent="0.2">
      <c r="A40" s="142" t="s">
        <v>17</v>
      </c>
      <c r="C40" s="188">
        <f>C133</f>
        <v>0</v>
      </c>
      <c r="D40" s="188"/>
      <c r="E40" s="188">
        <f t="shared" ref="E40" si="8">E133</f>
        <v>0</v>
      </c>
      <c r="F40" s="188"/>
      <c r="G40" s="188">
        <f t="shared" ref="G40" si="9">G133</f>
        <v>0</v>
      </c>
      <c r="H40" s="188"/>
      <c r="I40" s="188">
        <f t="shared" ref="I40" si="10">I133</f>
        <v>0</v>
      </c>
      <c r="J40" s="188"/>
      <c r="K40" s="188">
        <f t="shared" ref="K40" si="11">K133</f>
        <v>0</v>
      </c>
      <c r="L40" s="188"/>
      <c r="M40" s="23">
        <f>SUM(C40:K40)</f>
        <v>0</v>
      </c>
      <c r="N40" s="2" t="str">
        <f>IF(N$36=C$81,C85,IF(N$36=D$81,D85,IF(N$36=E$81,E85,IF(N$36=F$81,F85,IF(N$36=G$81,G85,H85)))))</f>
        <v>9-10</v>
      </c>
    </row>
    <row r="41" spans="1:15" x14ac:dyDescent="0.2">
      <c r="A41" s="24" t="s">
        <v>49</v>
      </c>
      <c r="C41" s="170">
        <f>SUM(C37:D40)</f>
        <v>0</v>
      </c>
      <c r="D41" s="170"/>
      <c r="E41" s="170">
        <f>SUM(E37:F40)</f>
        <v>0</v>
      </c>
      <c r="F41" s="170"/>
      <c r="G41" s="170">
        <f>SUM(G37:H40)</f>
        <v>0</v>
      </c>
      <c r="H41" s="170"/>
      <c r="I41" s="170">
        <f>SUM(I37:J40)</f>
        <v>0</v>
      </c>
      <c r="J41" s="170"/>
      <c r="K41" s="170">
        <f>SUM(K37:L40)</f>
        <v>0</v>
      </c>
      <c r="L41" s="170"/>
      <c r="M41" s="155">
        <f>SUM(M37:M40)</f>
        <v>0</v>
      </c>
      <c r="N41" s="22">
        <f>IF(N$36=C$81,C86,IF(N$36=D$81,D86,IF(N$36=E$81,E86,IF(N$36=F$81,F86,IF(N$36=G$81,G86,H86)))))</f>
        <v>29</v>
      </c>
    </row>
    <row r="42" spans="1:15" s="6" customFormat="1" ht="6" customHeight="1" x14ac:dyDescent="0.2">
      <c r="N42" s="54"/>
    </row>
    <row r="43" spans="1:15" s="6" customFormat="1" x14ac:dyDescent="0.2">
      <c r="A43" s="167" t="s">
        <v>36</v>
      </c>
      <c r="B43" s="171"/>
      <c r="C43" s="169">
        <f>C150</f>
        <v>0</v>
      </c>
      <c r="D43" s="169"/>
      <c r="E43" s="169">
        <f>E150</f>
        <v>0</v>
      </c>
      <c r="F43" s="169"/>
      <c r="G43" s="169">
        <f>G150</f>
        <v>0</v>
      </c>
      <c r="H43" s="169"/>
      <c r="I43" s="169">
        <f>I150</f>
        <v>0</v>
      </c>
      <c r="J43" s="169"/>
      <c r="K43" s="169">
        <f>K150</f>
        <v>0</v>
      </c>
      <c r="L43" s="169"/>
      <c r="M43" s="101" t="s">
        <v>65</v>
      </c>
    </row>
    <row r="44" spans="1:15" s="6" customFormat="1" ht="6" customHeight="1" x14ac:dyDescent="0.2">
      <c r="N44" s="54"/>
    </row>
    <row r="45" spans="1:15" s="6" customFormat="1" x14ac:dyDescent="0.2">
      <c r="A45" s="167" t="s">
        <v>96</v>
      </c>
      <c r="B45" s="168"/>
      <c r="C45" s="169">
        <f>C138</f>
        <v>0</v>
      </c>
      <c r="D45" s="169"/>
      <c r="E45" s="169">
        <f t="shared" ref="E45" si="12">E138</f>
        <v>0</v>
      </c>
      <c r="F45" s="169"/>
      <c r="G45" s="169">
        <f t="shared" ref="G45" si="13">G138</f>
        <v>0</v>
      </c>
      <c r="H45" s="169"/>
      <c r="I45" s="169">
        <f t="shared" ref="I45" si="14">I138</f>
        <v>0</v>
      </c>
      <c r="J45" s="169"/>
      <c r="K45" s="169">
        <f t="shared" ref="K45" si="15">K138</f>
        <v>0</v>
      </c>
      <c r="L45" s="169"/>
      <c r="M45" s="94">
        <f>SUM(C45:L45)</f>
        <v>0</v>
      </c>
      <c r="N45" s="160" t="s">
        <v>102</v>
      </c>
    </row>
    <row r="46" spans="1:15" s="6" customFormat="1" ht="6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31"/>
    </row>
    <row r="47" spans="1:15" s="20" customFormat="1" x14ac:dyDescent="0.2">
      <c r="A47" s="165" t="s">
        <v>47</v>
      </c>
      <c r="B47" s="166"/>
      <c r="C47" s="182">
        <f>SUM(C143:C145)</f>
        <v>0</v>
      </c>
      <c r="D47" s="182"/>
      <c r="E47" s="182">
        <f>SUM(E143:E145)</f>
        <v>0</v>
      </c>
      <c r="F47" s="182"/>
      <c r="G47" s="182">
        <f>SUM(G143:G145)</f>
        <v>0</v>
      </c>
      <c r="H47" s="182"/>
      <c r="I47" s="182">
        <f>SUM(I143:I145)</f>
        <v>0</v>
      </c>
      <c r="J47" s="182"/>
      <c r="K47" s="182">
        <f>SUM(K143:K145)</f>
        <v>0</v>
      </c>
      <c r="L47" s="182"/>
      <c r="M47" s="95">
        <f>SUM(C47:L47)</f>
        <v>0</v>
      </c>
      <c r="N47" s="132" t="s">
        <v>80</v>
      </c>
    </row>
    <row r="48" spans="1:15" ht="6.75" customHeight="1" x14ac:dyDescent="0.2">
      <c r="A48" s="43"/>
      <c r="B48" s="44"/>
      <c r="C48" s="45"/>
      <c r="D48" s="46"/>
      <c r="E48" s="47"/>
      <c r="F48" s="46"/>
      <c r="G48" s="47"/>
      <c r="H48" s="48"/>
      <c r="I48" s="47"/>
      <c r="J48" s="46"/>
      <c r="K48" s="47"/>
      <c r="L48" s="46"/>
      <c r="M48" s="42"/>
      <c r="N48" s="129"/>
    </row>
    <row r="49" spans="1:14" x14ac:dyDescent="0.2">
      <c r="C49" s="150" t="s">
        <v>50</v>
      </c>
      <c r="D49" s="185"/>
      <c r="E49" s="186"/>
      <c r="F49" s="186"/>
      <c r="G49" s="149" t="s">
        <v>52</v>
      </c>
      <c r="H49" s="185"/>
      <c r="I49" s="186"/>
      <c r="J49" s="186"/>
      <c r="K49" s="151" t="s">
        <v>51</v>
      </c>
      <c r="L49" s="185"/>
      <c r="M49" s="206"/>
      <c r="N49" s="129"/>
    </row>
    <row r="50" spans="1:14" ht="20.25" customHeight="1" x14ac:dyDescent="0.2">
      <c r="M50" s="1" t="s">
        <v>44</v>
      </c>
      <c r="N50" s="129"/>
    </row>
    <row r="51" spans="1:14" ht="14.25" customHeight="1" x14ac:dyDescent="0.25">
      <c r="A51" s="40" t="s">
        <v>48</v>
      </c>
      <c r="M51" s="53"/>
      <c r="N51" s="129"/>
    </row>
    <row r="52" spans="1:14" s="97" customFormat="1" ht="5.25" customHeight="1" x14ac:dyDescent="0.2">
      <c r="A52" s="96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98"/>
      <c r="N52" s="129"/>
    </row>
    <row r="53" spans="1:14" x14ac:dyDescent="0.2">
      <c r="A53" s="24" t="s">
        <v>64</v>
      </c>
      <c r="B53" s="2"/>
      <c r="C53" s="183">
        <f>C146</f>
        <v>0</v>
      </c>
      <c r="D53" s="184"/>
      <c r="E53" s="183">
        <f>E146</f>
        <v>0</v>
      </c>
      <c r="F53" s="184"/>
      <c r="G53" s="183">
        <f>G146</f>
        <v>0</v>
      </c>
      <c r="H53" s="184"/>
      <c r="I53" s="183">
        <f>I146</f>
        <v>0</v>
      </c>
      <c r="J53" s="184"/>
      <c r="K53" s="183">
        <f>K146</f>
        <v>0</v>
      </c>
      <c r="L53" s="184"/>
      <c r="M53" s="141">
        <f>SUM(C53:L53)</f>
        <v>0</v>
      </c>
      <c r="N53" s="130" t="s">
        <v>77</v>
      </c>
    </row>
    <row r="54" spans="1:14" s="6" customFormat="1" ht="15" customHeight="1" x14ac:dyDescent="0.2">
      <c r="A54" s="6" t="s">
        <v>78</v>
      </c>
      <c r="B54" s="33"/>
      <c r="D54" s="33"/>
      <c r="E54" s="238" t="s">
        <v>60</v>
      </c>
      <c r="F54" s="238"/>
      <c r="G54" s="239" t="s">
        <v>63</v>
      </c>
      <c r="H54" s="239"/>
      <c r="I54" s="239"/>
      <c r="J54" s="239"/>
      <c r="K54" s="239"/>
      <c r="L54" s="239"/>
      <c r="M54" s="33"/>
    </row>
    <row r="55" spans="1:14" x14ac:dyDescent="0.2">
      <c r="A55" s="6" t="s">
        <v>57</v>
      </c>
      <c r="B55" s="33"/>
      <c r="C55" s="1"/>
      <c r="E55" s="187" t="s">
        <v>59</v>
      </c>
      <c r="F55" s="174"/>
      <c r="G55" s="178"/>
      <c r="H55" s="179"/>
      <c r="I55" s="179"/>
      <c r="J55" s="179"/>
      <c r="K55" s="179"/>
      <c r="L55" s="180"/>
      <c r="M55" s="52"/>
      <c r="N55" s="130" t="s">
        <v>76</v>
      </c>
    </row>
    <row r="56" spans="1:14" x14ac:dyDescent="0.2">
      <c r="A56" s="6" t="s">
        <v>89</v>
      </c>
      <c r="B56" s="33"/>
      <c r="C56" s="1"/>
      <c r="E56" s="187" t="s">
        <v>55</v>
      </c>
      <c r="F56" s="174"/>
      <c r="G56" s="178"/>
      <c r="H56" s="179"/>
      <c r="I56" s="179"/>
      <c r="J56" s="179"/>
      <c r="K56" s="179"/>
      <c r="L56" s="180"/>
      <c r="M56" s="52"/>
      <c r="N56" s="130" t="s">
        <v>76</v>
      </c>
    </row>
    <row r="57" spans="1:14" x14ac:dyDescent="0.2">
      <c r="A57" s="6" t="s">
        <v>56</v>
      </c>
      <c r="B57" s="33"/>
      <c r="C57" s="1"/>
      <c r="E57" s="173" t="s">
        <v>61</v>
      </c>
      <c r="F57" s="174"/>
      <c r="G57" s="178"/>
      <c r="H57" s="179"/>
      <c r="I57" s="179"/>
      <c r="J57" s="179"/>
      <c r="K57" s="179"/>
      <c r="L57" s="180"/>
      <c r="M57" s="52"/>
      <c r="N57" s="130" t="s">
        <v>76</v>
      </c>
    </row>
    <row r="58" spans="1:14" x14ac:dyDescent="0.2">
      <c r="A58" s="6" t="s">
        <v>73</v>
      </c>
      <c r="B58" s="33"/>
      <c r="C58" s="1"/>
      <c r="E58" s="173" t="s">
        <v>62</v>
      </c>
      <c r="F58" s="174"/>
      <c r="G58" s="178"/>
      <c r="H58" s="179"/>
      <c r="I58" s="179"/>
      <c r="J58" s="179"/>
      <c r="K58" s="179"/>
      <c r="L58" s="180"/>
      <c r="M58" s="55"/>
      <c r="N58" s="130" t="s">
        <v>76</v>
      </c>
    </row>
    <row r="59" spans="1:14" x14ac:dyDescent="0.2">
      <c r="A59" s="6"/>
      <c r="B59" s="33"/>
      <c r="C59" s="1"/>
      <c r="E59" s="173" t="s">
        <v>58</v>
      </c>
      <c r="F59" s="174"/>
      <c r="G59" s="178"/>
      <c r="H59" s="179"/>
      <c r="I59" s="179"/>
      <c r="J59" s="179"/>
      <c r="K59" s="179"/>
      <c r="L59" s="180"/>
      <c r="M59" s="55"/>
      <c r="N59" s="130" t="s">
        <v>76</v>
      </c>
    </row>
    <row r="60" spans="1:14" x14ac:dyDescent="0.2">
      <c r="A60" s="6"/>
      <c r="B60" s="6"/>
      <c r="C60" s="1"/>
      <c r="E60" s="173" t="s">
        <v>101</v>
      </c>
      <c r="F60" s="174"/>
      <c r="G60" s="181"/>
      <c r="H60" s="179"/>
      <c r="I60" s="179"/>
      <c r="J60" s="179"/>
      <c r="K60" s="179"/>
      <c r="L60" s="180"/>
      <c r="M60" s="55"/>
      <c r="N60" s="130" t="s">
        <v>76</v>
      </c>
    </row>
    <row r="61" spans="1:14" ht="15" customHeight="1" x14ac:dyDescent="0.2">
      <c r="A61" s="6"/>
      <c r="B61" s="33"/>
      <c r="C61" s="1"/>
      <c r="G61" s="25"/>
      <c r="H61" s="18"/>
      <c r="I61" s="18"/>
      <c r="J61" s="18"/>
      <c r="K61" s="225" t="s">
        <v>87</v>
      </c>
      <c r="L61" s="226"/>
      <c r="M61" s="141">
        <f>SUM(M53:M60)</f>
        <v>0</v>
      </c>
      <c r="N61" s="103" t="str">
        <f>IF(K6="","SJ-Geb",IF(K12="","SJ-Geb",IF(F79&gt;=0,"AE 3",IF(F78&gt;=0,"AE 2",""))))</f>
        <v>SJ-Geb</v>
      </c>
    </row>
    <row r="62" spans="1:14" s="97" customFormat="1" ht="5.25" customHeight="1" x14ac:dyDescent="0.2">
      <c r="A62" s="96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98"/>
      <c r="N62" s="129"/>
    </row>
    <row r="63" spans="1:14" ht="39" customHeight="1" x14ac:dyDescent="0.2">
      <c r="A63" s="161" t="s">
        <v>100</v>
      </c>
      <c r="B63" s="161"/>
      <c r="C63" s="162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103"/>
    </row>
    <row r="64" spans="1:14" s="97" customFormat="1" ht="5.25" customHeight="1" x14ac:dyDescent="0.2">
      <c r="A64" s="96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98"/>
      <c r="N64" s="129"/>
    </row>
    <row r="65" spans="1:14" x14ac:dyDescent="0.2">
      <c r="A65" s="6" t="s">
        <v>79</v>
      </c>
      <c r="B65" s="33"/>
      <c r="C65" s="1"/>
      <c r="G65" s="25"/>
      <c r="H65" s="18"/>
      <c r="I65" s="18"/>
      <c r="J65" s="18"/>
      <c r="K65" s="18"/>
      <c r="L65" s="18"/>
      <c r="M65" s="41"/>
      <c r="N65" s="58"/>
    </row>
    <row r="66" spans="1:14" x14ac:dyDescent="0.2">
      <c r="A66" s="6" t="s">
        <v>84</v>
      </c>
      <c r="B66" s="33"/>
      <c r="C66" s="1"/>
      <c r="E66" s="173" t="s">
        <v>82</v>
      </c>
      <c r="F66" s="174"/>
      <c r="G66" s="175"/>
      <c r="H66" s="176"/>
      <c r="I66" s="176"/>
      <c r="J66" s="176"/>
      <c r="K66" s="176"/>
      <c r="L66" s="177"/>
      <c r="M66" s="140"/>
    </row>
    <row r="67" spans="1:14" x14ac:dyDescent="0.2">
      <c r="A67" s="6" t="s">
        <v>83</v>
      </c>
      <c r="B67" s="33"/>
      <c r="C67" s="1"/>
      <c r="E67" s="234" t="s">
        <v>85</v>
      </c>
      <c r="F67" s="235"/>
      <c r="G67" s="204"/>
      <c r="H67" s="236"/>
      <c r="I67" s="236"/>
      <c r="J67" s="236"/>
      <c r="K67" s="236"/>
      <c r="L67" s="237"/>
      <c r="M67" s="140"/>
      <c r="N67" s="58"/>
    </row>
    <row r="68" spans="1:14" x14ac:dyDescent="0.2">
      <c r="A68" s="6" t="s">
        <v>81</v>
      </c>
      <c r="B68" s="33"/>
      <c r="C68" s="156" t="s">
        <v>92</v>
      </c>
      <c r="E68" s="233" t="s">
        <v>65</v>
      </c>
      <c r="F68" s="173"/>
      <c r="G68" s="181"/>
      <c r="H68" s="176"/>
      <c r="I68" s="176"/>
      <c r="J68" s="176"/>
      <c r="K68" s="176"/>
      <c r="L68" s="177"/>
      <c r="M68" s="140"/>
    </row>
    <row r="69" spans="1:14" ht="6.75" customHeight="1" x14ac:dyDescent="0.2">
      <c r="B69" s="2"/>
      <c r="C69" s="1"/>
      <c r="F69" s="51"/>
      <c r="G69" s="25"/>
      <c r="H69" s="18"/>
      <c r="I69" s="18"/>
      <c r="J69" s="18"/>
      <c r="K69" s="18"/>
      <c r="M69" s="41"/>
    </row>
    <row r="70" spans="1:14" x14ac:dyDescent="0.2">
      <c r="B70" s="2"/>
      <c r="C70" s="1"/>
      <c r="E70" s="51"/>
      <c r="F70" s="51"/>
      <c r="H70" s="99"/>
      <c r="J70" s="3"/>
      <c r="K70" s="1"/>
      <c r="L70" s="1"/>
      <c r="N70" s="100"/>
    </row>
    <row r="71" spans="1:14" x14ac:dyDescent="0.2">
      <c r="A71" s="1" t="s">
        <v>32</v>
      </c>
      <c r="B71" s="2"/>
      <c r="C71" s="1"/>
      <c r="E71" s="1"/>
      <c r="F71" s="51"/>
      <c r="I71" s="159" t="s">
        <v>99</v>
      </c>
      <c r="K71" s="1"/>
      <c r="L71" s="1"/>
    </row>
    <row r="72" spans="1:14" x14ac:dyDescent="0.2">
      <c r="B72" s="2"/>
      <c r="C72" s="1"/>
      <c r="E72" s="1"/>
      <c r="F72" s="51"/>
      <c r="H72" s="99"/>
      <c r="J72" s="3"/>
      <c r="K72" s="1"/>
      <c r="L72" s="1"/>
      <c r="N72" s="100"/>
    </row>
    <row r="73" spans="1:14" s="25" customFormat="1" x14ac:dyDescent="0.2">
      <c r="A73" s="26"/>
      <c r="B73" s="27"/>
      <c r="C73" s="27"/>
      <c r="D73" s="27"/>
      <c r="F73" s="102"/>
      <c r="H73" s="99"/>
      <c r="I73" s="27"/>
      <c r="J73" s="27"/>
      <c r="K73" s="26"/>
      <c r="L73" s="27"/>
      <c r="M73" s="27"/>
      <c r="N73" s="100"/>
    </row>
    <row r="74" spans="1:14" s="25" customFormat="1" x14ac:dyDescent="0.2">
      <c r="B74" s="18"/>
      <c r="C74" s="18"/>
      <c r="D74" s="18"/>
      <c r="F74" s="102"/>
      <c r="H74" s="99"/>
      <c r="I74" s="18"/>
      <c r="J74" s="18"/>
      <c r="L74" s="18"/>
      <c r="M74" s="18"/>
      <c r="N74" s="100"/>
    </row>
    <row r="75" spans="1:14" s="25" customFormat="1" x14ac:dyDescent="0.2">
      <c r="A75" s="152" t="s">
        <v>103</v>
      </c>
      <c r="B75" s="18"/>
      <c r="C75" s="18"/>
      <c r="D75" s="18"/>
      <c r="F75" s="102"/>
      <c r="H75" s="99"/>
      <c r="I75" s="18"/>
      <c r="J75" s="18"/>
      <c r="L75" s="18"/>
      <c r="M75" s="153" t="s">
        <v>97</v>
      </c>
      <c r="N75" s="100"/>
    </row>
    <row r="76" spans="1:14" hidden="1" x14ac:dyDescent="0.2">
      <c r="D76" s="1"/>
      <c r="E76" s="1"/>
      <c r="J76" s="1"/>
      <c r="K76" s="1"/>
      <c r="L76" s="1"/>
    </row>
    <row r="77" spans="1:14" s="61" customFormat="1" ht="11.25" hidden="1" x14ac:dyDescent="0.2">
      <c r="B77" s="62" t="str">
        <f>LEFT(K6,4)</f>
        <v/>
      </c>
      <c r="C77" s="61" t="s">
        <v>66</v>
      </c>
      <c r="F77" s="108" t="s">
        <v>68</v>
      </c>
      <c r="H77" s="128" t="s">
        <v>69</v>
      </c>
      <c r="J77" s="61" t="s">
        <v>70</v>
      </c>
    </row>
    <row r="78" spans="1:14" s="61" customFormat="1" ht="11.25" hidden="1" x14ac:dyDescent="0.2">
      <c r="A78" s="63">
        <v>55</v>
      </c>
      <c r="B78" s="62" t="e">
        <f>B77-54</f>
        <v>#VALUE!</v>
      </c>
      <c r="C78" s="64" t="e">
        <f>"31.07."&amp;B78</f>
        <v>#VALUE!</v>
      </c>
      <c r="D78" s="63"/>
      <c r="F78" s="83" t="e">
        <f>C78-K12</f>
        <v>#VALUE!</v>
      </c>
      <c r="H78" s="128">
        <v>2</v>
      </c>
      <c r="J78" s="6" t="s">
        <v>91</v>
      </c>
    </row>
    <row r="79" spans="1:14" s="61" customFormat="1" ht="11.25" hidden="1" x14ac:dyDescent="0.2">
      <c r="A79" s="63">
        <v>60</v>
      </c>
      <c r="B79" s="62" t="e">
        <f>B77-59</f>
        <v>#VALUE!</v>
      </c>
      <c r="C79" s="64" t="e">
        <f>"31.07."&amp;B79</f>
        <v>#VALUE!</v>
      </c>
      <c r="D79" s="63"/>
      <c r="F79" s="83" t="e">
        <f>C79-K12</f>
        <v>#VALUE!</v>
      </c>
      <c r="H79" s="128">
        <v>3</v>
      </c>
      <c r="J79" s="6" t="s">
        <v>90</v>
      </c>
    </row>
    <row r="80" spans="1:14" s="61" customFormat="1" ht="11.25" hidden="1" x14ac:dyDescent="0.2"/>
    <row r="81" spans="2:14" s="61" customFormat="1" ht="11.25" hidden="1" x14ac:dyDescent="0.2">
      <c r="C81" s="134" t="s">
        <v>19</v>
      </c>
      <c r="D81" s="134" t="s">
        <v>20</v>
      </c>
      <c r="E81" s="134" t="s">
        <v>21</v>
      </c>
      <c r="F81" s="134" t="s">
        <v>22</v>
      </c>
      <c r="G81" s="134" t="s">
        <v>23</v>
      </c>
      <c r="H81" s="134" t="s">
        <v>24</v>
      </c>
      <c r="I81" s="134"/>
      <c r="J81" s="135" t="s">
        <v>25</v>
      </c>
      <c r="K81" s="134"/>
      <c r="L81" s="134"/>
      <c r="M81" s="134" t="s">
        <v>19</v>
      </c>
    </row>
    <row r="82" spans="2:14" s="61" customFormat="1" ht="11.25" hidden="1" x14ac:dyDescent="0.2">
      <c r="B82" s="61" t="s">
        <v>14</v>
      </c>
      <c r="C82" s="143" t="s">
        <v>93</v>
      </c>
      <c r="D82" s="143" t="s">
        <v>94</v>
      </c>
      <c r="E82" s="143" t="s">
        <v>41</v>
      </c>
      <c r="F82" s="143" t="s">
        <v>41</v>
      </c>
      <c r="G82" s="143" t="s">
        <v>26</v>
      </c>
      <c r="H82" s="143" t="s">
        <v>26</v>
      </c>
      <c r="I82" s="134"/>
      <c r="J82" s="134"/>
      <c r="K82" s="134"/>
      <c r="L82" s="134"/>
      <c r="M82" s="134" t="s">
        <v>20</v>
      </c>
    </row>
    <row r="83" spans="2:14" s="61" customFormat="1" ht="11.25" hidden="1" x14ac:dyDescent="0.2">
      <c r="B83" s="6" t="s">
        <v>15</v>
      </c>
      <c r="C83" s="143" t="s">
        <v>27</v>
      </c>
      <c r="D83" s="143" t="s">
        <v>27</v>
      </c>
      <c r="E83" s="143" t="s">
        <v>27</v>
      </c>
      <c r="F83" s="143" t="s">
        <v>27</v>
      </c>
      <c r="G83" s="143" t="s">
        <v>93</v>
      </c>
      <c r="H83" s="143" t="s">
        <v>93</v>
      </c>
      <c r="I83" s="134"/>
      <c r="J83" s="134"/>
      <c r="K83" s="134"/>
      <c r="L83" s="134"/>
      <c r="M83" s="134" t="s">
        <v>21</v>
      </c>
    </row>
    <row r="84" spans="2:14" s="61" customFormat="1" ht="11.25" hidden="1" x14ac:dyDescent="0.2">
      <c r="B84" s="6" t="s">
        <v>16</v>
      </c>
      <c r="C84" s="143" t="s">
        <v>95</v>
      </c>
      <c r="D84" s="143" t="s">
        <v>93</v>
      </c>
      <c r="E84" s="143" t="s">
        <v>93</v>
      </c>
      <c r="F84" s="143" t="s">
        <v>93</v>
      </c>
      <c r="G84" s="143" t="s">
        <v>93</v>
      </c>
      <c r="H84" s="143" t="s">
        <v>93</v>
      </c>
      <c r="I84" s="134"/>
      <c r="J84" s="134"/>
      <c r="K84" s="134"/>
      <c r="L84" s="134"/>
      <c r="M84" s="134" t="s">
        <v>22</v>
      </c>
    </row>
    <row r="85" spans="2:14" s="61" customFormat="1" ht="11.25" hidden="1" x14ac:dyDescent="0.2">
      <c r="B85" s="6" t="s">
        <v>17</v>
      </c>
      <c r="C85" s="143" t="s">
        <v>41</v>
      </c>
      <c r="D85" s="143" t="s">
        <v>41</v>
      </c>
      <c r="E85" s="143" t="s">
        <v>41</v>
      </c>
      <c r="F85" s="143" t="s">
        <v>41</v>
      </c>
      <c r="G85" s="143" t="s">
        <v>26</v>
      </c>
      <c r="H85" s="143" t="s">
        <v>26</v>
      </c>
      <c r="I85" s="134"/>
      <c r="J85" s="137" t="s">
        <v>28</v>
      </c>
      <c r="K85" s="134"/>
      <c r="L85" s="134"/>
      <c r="M85" s="134" t="s">
        <v>23</v>
      </c>
    </row>
    <row r="86" spans="2:14" s="61" customFormat="1" ht="11.25" hidden="1" x14ac:dyDescent="0.2">
      <c r="B86" s="61" t="s">
        <v>18</v>
      </c>
      <c r="C86" s="136" t="s">
        <v>42</v>
      </c>
      <c r="D86" s="136">
        <v>26</v>
      </c>
      <c r="E86" s="136">
        <v>28</v>
      </c>
      <c r="F86" s="136">
        <v>28</v>
      </c>
      <c r="G86" s="136">
        <v>29</v>
      </c>
      <c r="H86" s="136">
        <v>29</v>
      </c>
      <c r="I86" s="134"/>
      <c r="J86" s="134"/>
      <c r="K86" s="138">
        <v>5</v>
      </c>
      <c r="L86" s="134"/>
      <c r="M86" s="134" t="s">
        <v>24</v>
      </c>
    </row>
    <row r="87" spans="2:14" s="61" customFormat="1" ht="11.25" hidden="1" x14ac:dyDescent="0.2">
      <c r="B87" s="6" t="s">
        <v>36</v>
      </c>
      <c r="C87" s="134">
        <v>1</v>
      </c>
      <c r="D87" s="134">
        <v>2</v>
      </c>
      <c r="E87" s="134">
        <v>2</v>
      </c>
      <c r="F87" s="134">
        <v>2</v>
      </c>
      <c r="G87" s="134">
        <v>2</v>
      </c>
      <c r="H87" s="134">
        <v>2</v>
      </c>
      <c r="I87" s="134"/>
      <c r="J87" s="134"/>
      <c r="K87" s="134"/>
      <c r="L87" s="134"/>
      <c r="M87" s="139"/>
    </row>
    <row r="88" spans="2:14" s="61" customFormat="1" ht="11.25" hidden="1" x14ac:dyDescent="0.2">
      <c r="C88" s="63"/>
      <c r="D88" s="63"/>
      <c r="E88" s="63"/>
      <c r="F88" s="63"/>
      <c r="I88" s="63"/>
      <c r="J88" s="63"/>
      <c r="K88" s="63"/>
      <c r="L88" s="63"/>
    </row>
    <row r="89" spans="2:14" s="61" customFormat="1" ht="11.25" hidden="1" x14ac:dyDescent="0.2">
      <c r="B89" s="65" t="s">
        <v>38</v>
      </c>
      <c r="C89" s="224" t="s">
        <v>9</v>
      </c>
      <c r="D89" s="224"/>
      <c r="E89" s="224" t="s">
        <v>10</v>
      </c>
      <c r="F89" s="224"/>
      <c r="G89" s="224" t="s">
        <v>11</v>
      </c>
      <c r="H89" s="224"/>
      <c r="I89" s="224" t="s">
        <v>12</v>
      </c>
      <c r="J89" s="224"/>
      <c r="K89" s="224" t="s">
        <v>13</v>
      </c>
      <c r="L89" s="224"/>
    </row>
    <row r="90" spans="2:14" s="61" customFormat="1" ht="11.25" hidden="1" x14ac:dyDescent="0.2">
      <c r="B90" s="65">
        <v>13</v>
      </c>
      <c r="C90" s="65" t="str">
        <f>LEFT(C15,2)</f>
        <v/>
      </c>
      <c r="D90" s="65"/>
      <c r="E90" s="65" t="str">
        <f>LEFT(E15,2)</f>
        <v/>
      </c>
      <c r="F90" s="65"/>
      <c r="G90" s="65" t="str">
        <f>LEFT(G15,2)</f>
        <v/>
      </c>
      <c r="H90" s="65"/>
      <c r="I90" s="65" t="str">
        <f>LEFT(I15,2)</f>
        <v/>
      </c>
      <c r="J90" s="65"/>
      <c r="K90" s="65" t="str">
        <f>LEFT(K15,2)</f>
        <v/>
      </c>
      <c r="L90" s="65"/>
      <c r="N90" s="61" t="s">
        <v>44</v>
      </c>
    </row>
    <row r="91" spans="2:14" s="61" customFormat="1" ht="11.25" hidden="1" x14ac:dyDescent="0.2">
      <c r="B91" s="65">
        <v>14</v>
      </c>
      <c r="C91" s="113" t="str">
        <f>LEFT(C16,3)</f>
        <v/>
      </c>
      <c r="D91" s="66">
        <f>IF(RIGHT(C91,1)="1",0.5,IF(RIGHT(C91,1)="2",0.5,IF(C91="",0,1)))</f>
        <v>0</v>
      </c>
      <c r="E91" s="113" t="str">
        <f>LEFT(E16,3)</f>
        <v/>
      </c>
      <c r="F91" s="66">
        <f>IF(RIGHT(E91,1)="1",0.5,IF(RIGHT(E91,1)="2",0.5,IF(E91="",0,1)))</f>
        <v>0</v>
      </c>
      <c r="G91" s="116" t="str">
        <f>LEFT(G16,3)</f>
        <v/>
      </c>
      <c r="H91" s="67">
        <f>IF(RIGHT(G91,1)="1",0.5,IF(RIGHT(G91,1)="2",0.5,IF(G91="",0,1)))</f>
        <v>0</v>
      </c>
      <c r="I91" s="113" t="str">
        <f>LEFT(I16,3)</f>
        <v/>
      </c>
      <c r="J91" s="66">
        <f>IF(RIGHT(I91,1)="1",0.5,IF(RIGHT(I91,1)="2",0.5,IF(I91="",0,1)))</f>
        <v>0</v>
      </c>
      <c r="K91" s="113" t="str">
        <f>LEFT(K16,3)</f>
        <v/>
      </c>
      <c r="L91" s="66">
        <f>IF(RIGHT(K91,1)="1",0.5,IF(RIGHT(K91,1)="2",0.5,IF(K91="",0,1)))</f>
        <v>0</v>
      </c>
      <c r="M91" s="61" t="s">
        <v>44</v>
      </c>
    </row>
    <row r="92" spans="2:14" s="61" customFormat="1" ht="11.25" hidden="1" x14ac:dyDescent="0.2">
      <c r="B92" s="65">
        <v>16</v>
      </c>
      <c r="C92" s="114" t="str">
        <f>LEFT(C18,3)</f>
        <v/>
      </c>
      <c r="D92" s="68">
        <f t="shared" ref="D92:D97" si="16">IF(RIGHT(C92,1)="1",0.5,IF(RIGHT(C92,1)="2",0.5,IF(C92="",0,1)))</f>
        <v>0</v>
      </c>
      <c r="E92" s="114" t="str">
        <f>LEFT(E18,3)</f>
        <v/>
      </c>
      <c r="F92" s="68">
        <f t="shared" ref="F92:H97" si="17">IF(RIGHT(E92,1)="1",0.5,IF(RIGHT(E92,1)="2",0.5,IF(E92="",0,1)))</f>
        <v>0</v>
      </c>
      <c r="G92" s="117" t="str">
        <f>LEFT(G18,3)</f>
        <v/>
      </c>
      <c r="H92" s="69">
        <f t="shared" si="17"/>
        <v>0</v>
      </c>
      <c r="I92" s="114" t="str">
        <f>LEFT(I18,3)</f>
        <v/>
      </c>
      <c r="J92" s="68">
        <f t="shared" ref="J92:J97" si="18">IF(RIGHT(I92,1)="1",0.5,IF(RIGHT(I92,1)="2",0.5,IF(I92="",0,1)))</f>
        <v>0</v>
      </c>
      <c r="K92" s="114" t="str">
        <f>LEFT(K18,3)</f>
        <v/>
      </c>
      <c r="L92" s="68">
        <f t="shared" ref="L92:L97" si="19">IF(RIGHT(K92,1)="1",0.5,IF(RIGHT(K92,1)="2",0.5,IF(K92="",0,1)))</f>
        <v>0</v>
      </c>
    </row>
    <row r="93" spans="2:14" s="61" customFormat="1" ht="11.25" hidden="1" x14ac:dyDescent="0.2">
      <c r="B93" s="65">
        <v>19</v>
      </c>
      <c r="C93" s="114" t="str">
        <f>LEFT(C21,3)</f>
        <v/>
      </c>
      <c r="D93" s="68">
        <f t="shared" si="16"/>
        <v>0</v>
      </c>
      <c r="E93" s="114" t="str">
        <f>LEFT(E21,3)</f>
        <v/>
      </c>
      <c r="F93" s="68">
        <f t="shared" si="17"/>
        <v>0</v>
      </c>
      <c r="G93" s="117" t="str">
        <f>LEFT(G21,3)</f>
        <v/>
      </c>
      <c r="H93" s="69">
        <f t="shared" si="17"/>
        <v>0</v>
      </c>
      <c r="I93" s="114" t="str">
        <f>LEFT(I21,3)</f>
        <v/>
      </c>
      <c r="J93" s="68">
        <f t="shared" si="18"/>
        <v>0</v>
      </c>
      <c r="K93" s="114" t="str">
        <f>LEFT(K21,3)</f>
        <v/>
      </c>
      <c r="L93" s="68">
        <f t="shared" si="19"/>
        <v>0</v>
      </c>
    </row>
    <row r="94" spans="2:14" s="61" customFormat="1" ht="11.25" hidden="1" x14ac:dyDescent="0.2">
      <c r="B94" s="65">
        <v>21</v>
      </c>
      <c r="C94" s="115" t="str">
        <f>LEFT(C23,3)</f>
        <v/>
      </c>
      <c r="D94" s="70">
        <f t="shared" si="16"/>
        <v>0</v>
      </c>
      <c r="E94" s="115" t="str">
        <f>LEFT(E23,3)</f>
        <v/>
      </c>
      <c r="F94" s="70">
        <f t="shared" si="17"/>
        <v>0</v>
      </c>
      <c r="G94" s="118" t="str">
        <f>LEFT(G23,3)</f>
        <v/>
      </c>
      <c r="H94" s="71">
        <f t="shared" si="17"/>
        <v>0</v>
      </c>
      <c r="I94" s="115" t="str">
        <f>LEFT(I23,3)</f>
        <v/>
      </c>
      <c r="J94" s="70">
        <f t="shared" si="18"/>
        <v>0</v>
      </c>
      <c r="K94" s="115" t="str">
        <f>LEFT(K23,3)</f>
        <v/>
      </c>
      <c r="L94" s="70">
        <f t="shared" si="19"/>
        <v>0</v>
      </c>
    </row>
    <row r="95" spans="2:14" s="61" customFormat="1" ht="11.25" hidden="1" x14ac:dyDescent="0.2">
      <c r="B95" s="65">
        <v>24</v>
      </c>
      <c r="C95" s="114" t="str">
        <f>LEFT(C26,3)</f>
        <v/>
      </c>
      <c r="D95" s="68">
        <f t="shared" si="16"/>
        <v>0</v>
      </c>
      <c r="E95" s="114" t="str">
        <f>LEFT(E26,3)</f>
        <v/>
      </c>
      <c r="F95" s="68">
        <f t="shared" si="17"/>
        <v>0</v>
      </c>
      <c r="G95" s="65"/>
      <c r="H95" s="65"/>
      <c r="I95" s="114" t="str">
        <f>LEFT(I26,3)</f>
        <v/>
      </c>
      <c r="J95" s="68">
        <f t="shared" si="18"/>
        <v>0</v>
      </c>
      <c r="K95" s="114" t="str">
        <f>LEFT(K26,3)</f>
        <v/>
      </c>
      <c r="L95" s="68">
        <f t="shared" si="19"/>
        <v>0</v>
      </c>
    </row>
    <row r="96" spans="2:14" s="61" customFormat="1" ht="11.25" hidden="1" x14ac:dyDescent="0.2">
      <c r="B96" s="65">
        <v>26</v>
      </c>
      <c r="C96" s="114" t="str">
        <f>LEFT(C28,3)</f>
        <v/>
      </c>
      <c r="D96" s="68">
        <f t="shared" si="16"/>
        <v>0</v>
      </c>
      <c r="E96" s="114" t="str">
        <f>LEFT(E28,3)</f>
        <v/>
      </c>
      <c r="F96" s="68">
        <f t="shared" si="17"/>
        <v>0</v>
      </c>
      <c r="G96" s="65"/>
      <c r="H96" s="65"/>
      <c r="I96" s="114" t="str">
        <f>LEFT(I28,3)</f>
        <v/>
      </c>
      <c r="J96" s="68">
        <f t="shared" si="18"/>
        <v>0</v>
      </c>
      <c r="K96" s="114" t="str">
        <f>LEFT(K28,3)</f>
        <v/>
      </c>
      <c r="L96" s="68">
        <f t="shared" si="19"/>
        <v>0</v>
      </c>
    </row>
    <row r="97" spans="2:14" s="61" customFormat="1" ht="11.25" hidden="1" x14ac:dyDescent="0.2">
      <c r="B97" s="65">
        <v>29</v>
      </c>
      <c r="C97" s="115" t="str">
        <f>LEFT(C31,3)</f>
        <v/>
      </c>
      <c r="D97" s="70">
        <f t="shared" si="16"/>
        <v>0</v>
      </c>
      <c r="E97" s="115" t="str">
        <f>LEFT(E31,3)</f>
        <v/>
      </c>
      <c r="F97" s="70">
        <f t="shared" si="17"/>
        <v>0</v>
      </c>
      <c r="G97" s="65"/>
      <c r="H97" s="65"/>
      <c r="I97" s="115" t="str">
        <f>LEFT(I31,3)</f>
        <v/>
      </c>
      <c r="J97" s="70">
        <f t="shared" si="18"/>
        <v>0</v>
      </c>
      <c r="K97" s="115" t="str">
        <f>LEFT(K31,3)</f>
        <v/>
      </c>
      <c r="L97" s="70">
        <f t="shared" si="19"/>
        <v>0</v>
      </c>
    </row>
    <row r="98" spans="2:14" s="61" customFormat="1" ht="11.25" hidden="1" x14ac:dyDescent="0.2">
      <c r="C98" s="63"/>
      <c r="D98" s="63"/>
      <c r="E98" s="63"/>
      <c r="F98" s="63"/>
      <c r="I98" s="63"/>
      <c r="J98" s="63"/>
      <c r="K98" s="63"/>
      <c r="L98" s="63"/>
    </row>
    <row r="99" spans="2:14" s="61" customFormat="1" ht="11.25" hidden="1" x14ac:dyDescent="0.2">
      <c r="B99" s="72" t="s">
        <v>14</v>
      </c>
      <c r="C99" s="109">
        <f>IF(LEFT(C91,1)="a",D91,IF(MID(C91,2,1)="a",D91,0))</f>
        <v>0</v>
      </c>
      <c r="D99" s="74"/>
      <c r="E99" s="109">
        <f>IF(LEFT(E91,1)="a",F91,IF(MID(E91,2,1)="a",F91,0))</f>
        <v>0</v>
      </c>
      <c r="F99" s="74"/>
      <c r="G99" s="109">
        <f t="shared" ref="G99:G105" si="20">IF(LEFT(G91,1)="a",H91,IF(MID(G91,2,1)="a",H91,0))</f>
        <v>0</v>
      </c>
      <c r="H99" s="74"/>
      <c r="I99" s="109">
        <f t="shared" ref="I99:I105" si="21">IF(LEFT(I91,1)="a",J91,IF(MID(I91,2,1)="a",J91,0))</f>
        <v>0</v>
      </c>
      <c r="J99" s="74"/>
      <c r="K99" s="109">
        <f t="shared" ref="K99:K105" si="22">IF(LEFT(K91,1)="a",L91,IF(MID(K91,2,1)="a",L91,0))</f>
        <v>0</v>
      </c>
      <c r="L99" s="63"/>
      <c r="M99" s="75"/>
      <c r="N99" s="76"/>
    </row>
    <row r="100" spans="2:14" s="61" customFormat="1" ht="11.25" hidden="1" x14ac:dyDescent="0.2">
      <c r="B100" s="72"/>
      <c r="C100" s="110">
        <f t="shared" ref="C100:E105" si="23">IF(LEFT(C92,1)="a",D92,IF(MID(C92,2,1)="a",D92,0))</f>
        <v>0</v>
      </c>
      <c r="D100" s="74"/>
      <c r="E100" s="110">
        <f t="shared" si="23"/>
        <v>0</v>
      </c>
      <c r="F100" s="74"/>
      <c r="G100" s="110">
        <f t="shared" si="20"/>
        <v>0</v>
      </c>
      <c r="H100" s="74"/>
      <c r="I100" s="110">
        <f t="shared" si="21"/>
        <v>0</v>
      </c>
      <c r="J100" s="74"/>
      <c r="K100" s="110">
        <f t="shared" si="22"/>
        <v>0</v>
      </c>
      <c r="L100" s="63"/>
      <c r="M100" s="75"/>
      <c r="N100" s="76"/>
    </row>
    <row r="101" spans="2:14" s="61" customFormat="1" ht="11.25" hidden="1" x14ac:dyDescent="0.2">
      <c r="B101" s="72"/>
      <c r="C101" s="110">
        <f t="shared" si="23"/>
        <v>0</v>
      </c>
      <c r="D101" s="74"/>
      <c r="E101" s="110">
        <f t="shared" si="23"/>
        <v>0</v>
      </c>
      <c r="F101" s="74"/>
      <c r="G101" s="110">
        <f t="shared" si="20"/>
        <v>0</v>
      </c>
      <c r="H101" s="74"/>
      <c r="I101" s="110">
        <f t="shared" si="21"/>
        <v>0</v>
      </c>
      <c r="J101" s="74"/>
      <c r="K101" s="110">
        <f t="shared" si="22"/>
        <v>0</v>
      </c>
      <c r="L101" s="63"/>
      <c r="M101" s="75"/>
      <c r="N101" s="76"/>
    </row>
    <row r="102" spans="2:14" s="61" customFormat="1" ht="11.25" hidden="1" x14ac:dyDescent="0.2">
      <c r="B102" s="72"/>
      <c r="C102" s="111">
        <f t="shared" si="23"/>
        <v>0</v>
      </c>
      <c r="D102" s="74"/>
      <c r="E102" s="111">
        <f t="shared" si="23"/>
        <v>0</v>
      </c>
      <c r="F102" s="74"/>
      <c r="G102" s="111">
        <f t="shared" si="20"/>
        <v>0</v>
      </c>
      <c r="H102" s="74"/>
      <c r="I102" s="111">
        <f t="shared" si="21"/>
        <v>0</v>
      </c>
      <c r="J102" s="74"/>
      <c r="K102" s="111">
        <f t="shared" si="22"/>
        <v>0</v>
      </c>
      <c r="L102" s="63"/>
      <c r="M102" s="75"/>
      <c r="N102" s="76"/>
    </row>
    <row r="103" spans="2:14" s="61" customFormat="1" ht="11.25" hidden="1" x14ac:dyDescent="0.2">
      <c r="B103" s="72"/>
      <c r="C103" s="109">
        <f t="shared" si="23"/>
        <v>0</v>
      </c>
      <c r="D103" s="74"/>
      <c r="E103" s="109">
        <f t="shared" si="23"/>
        <v>0</v>
      </c>
      <c r="F103" s="74"/>
      <c r="G103" s="109">
        <f t="shared" si="20"/>
        <v>0</v>
      </c>
      <c r="H103" s="74"/>
      <c r="I103" s="109">
        <f t="shared" si="21"/>
        <v>0</v>
      </c>
      <c r="J103" s="74"/>
      <c r="K103" s="109">
        <f t="shared" si="22"/>
        <v>0</v>
      </c>
      <c r="L103" s="63"/>
      <c r="M103" s="75"/>
      <c r="N103" s="76"/>
    </row>
    <row r="104" spans="2:14" s="61" customFormat="1" ht="11.25" hidden="1" x14ac:dyDescent="0.2">
      <c r="B104" s="72"/>
      <c r="C104" s="110">
        <f t="shared" si="23"/>
        <v>0</v>
      </c>
      <c r="D104" s="74"/>
      <c r="E104" s="110">
        <f t="shared" si="23"/>
        <v>0</v>
      </c>
      <c r="F104" s="74"/>
      <c r="G104" s="110">
        <f t="shared" si="20"/>
        <v>0</v>
      </c>
      <c r="H104" s="74"/>
      <c r="I104" s="110">
        <f t="shared" si="21"/>
        <v>0</v>
      </c>
      <c r="J104" s="74"/>
      <c r="K104" s="110">
        <f t="shared" si="22"/>
        <v>0</v>
      </c>
      <c r="L104" s="63"/>
      <c r="M104" s="75"/>
      <c r="N104" s="76"/>
    </row>
    <row r="105" spans="2:14" s="61" customFormat="1" ht="11.25" hidden="1" x14ac:dyDescent="0.2">
      <c r="B105" s="72"/>
      <c r="C105" s="111">
        <f t="shared" si="23"/>
        <v>0</v>
      </c>
      <c r="D105" s="74"/>
      <c r="E105" s="111">
        <f t="shared" si="23"/>
        <v>0</v>
      </c>
      <c r="F105" s="74"/>
      <c r="G105" s="111">
        <f t="shared" si="20"/>
        <v>0</v>
      </c>
      <c r="H105" s="74"/>
      <c r="I105" s="111">
        <f t="shared" si="21"/>
        <v>0</v>
      </c>
      <c r="J105" s="74"/>
      <c r="K105" s="111">
        <f t="shared" si="22"/>
        <v>0</v>
      </c>
      <c r="L105" s="63"/>
      <c r="M105" s="77"/>
      <c r="N105" s="76"/>
    </row>
    <row r="106" spans="2:14" s="61" customFormat="1" ht="11.25" hidden="1" x14ac:dyDescent="0.2">
      <c r="B106" s="62"/>
      <c r="C106" s="78">
        <f>SUM(C99:C105)</f>
        <v>0</v>
      </c>
      <c r="D106" s="74"/>
      <c r="E106" s="78">
        <f>SUM(E99:E105)</f>
        <v>0</v>
      </c>
      <c r="F106" s="74"/>
      <c r="G106" s="78">
        <f>SUM(G99:G105)</f>
        <v>0</v>
      </c>
      <c r="H106" s="74"/>
      <c r="I106" s="78">
        <f>SUM(I99:I105)</f>
        <v>0</v>
      </c>
      <c r="J106" s="74"/>
      <c r="K106" s="78">
        <f>SUM(K99:K105)</f>
        <v>0</v>
      </c>
      <c r="L106" s="63"/>
      <c r="M106" s="79">
        <f>C106+E106+G106+I106+K106</f>
        <v>0</v>
      </c>
    </row>
    <row r="107" spans="2:14" s="61" customFormat="1" ht="11.25" hidden="1" x14ac:dyDescent="0.2">
      <c r="B107" s="62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80"/>
    </row>
    <row r="108" spans="2:14" s="61" customFormat="1" ht="11.25" hidden="1" x14ac:dyDescent="0.2">
      <c r="B108" s="144" t="s">
        <v>15</v>
      </c>
      <c r="C108" s="109">
        <f>IF(LEFT(C91,1)="b",D91,IF(MID(C91,2,1)="b",D91,0))</f>
        <v>0</v>
      </c>
      <c r="D108" s="74"/>
      <c r="E108" s="109">
        <f>IF(LEFT(E91,1)="b",F91,IF(MID(E91,2,1)="b",F91,0))</f>
        <v>0</v>
      </c>
      <c r="F108" s="74"/>
      <c r="G108" s="109">
        <f>IF(LEFT(G91,1)="b",H91,IF(MID(G91,2,1)="b",H91,0))</f>
        <v>0</v>
      </c>
      <c r="H108" s="74"/>
      <c r="I108" s="109">
        <f>IF(LEFT(I91,1)="b",J91,IF(MID(I91,2,1)="b",J91,0))</f>
        <v>0</v>
      </c>
      <c r="J108" s="74"/>
      <c r="K108" s="109">
        <f>IF(LEFT(K91,1)="b",L91,IF(MID(K91,2,1)="b",L91,0))</f>
        <v>0</v>
      </c>
      <c r="L108" s="63"/>
      <c r="M108" s="75"/>
      <c r="N108" s="76"/>
    </row>
    <row r="109" spans="2:14" s="61" customFormat="1" ht="11.25" hidden="1" x14ac:dyDescent="0.2">
      <c r="B109" s="72"/>
      <c r="C109" s="109">
        <f t="shared" ref="C109:C114" si="24">IF(LEFT(C92,1)="b",D92,IF(MID(C92,2,1)="b",D92,0))</f>
        <v>0</v>
      </c>
      <c r="D109" s="74"/>
      <c r="E109" s="109">
        <f t="shared" ref="E109:E114" si="25">IF(LEFT(E92,1)="b",F92,IF(MID(E92,2,1)="b",F92,0))</f>
        <v>0</v>
      </c>
      <c r="F109" s="74"/>
      <c r="G109" s="109">
        <f t="shared" ref="G109:G114" si="26">IF(LEFT(G92,1)="b",H92,IF(MID(G92,2,1)="b",H92,0))</f>
        <v>0</v>
      </c>
      <c r="H109" s="74"/>
      <c r="I109" s="109">
        <f t="shared" ref="I109:I114" si="27">IF(LEFT(I92,1)="b",J92,IF(MID(I92,2,1)="b",J92,0))</f>
        <v>0</v>
      </c>
      <c r="J109" s="74"/>
      <c r="K109" s="109">
        <f t="shared" ref="K109:K114" si="28">IF(LEFT(K92,1)="b",L92,IF(MID(K92,2,1)="b",L92,0))</f>
        <v>0</v>
      </c>
      <c r="L109" s="63"/>
      <c r="M109" s="75"/>
      <c r="N109" s="76"/>
    </row>
    <row r="110" spans="2:14" s="61" customFormat="1" ht="11.25" hidden="1" x14ac:dyDescent="0.2">
      <c r="B110" s="72"/>
      <c r="C110" s="109">
        <f t="shared" si="24"/>
        <v>0</v>
      </c>
      <c r="D110" s="74"/>
      <c r="E110" s="109">
        <f t="shared" si="25"/>
        <v>0</v>
      </c>
      <c r="F110" s="74"/>
      <c r="G110" s="109">
        <f t="shared" si="26"/>
        <v>0</v>
      </c>
      <c r="H110" s="74"/>
      <c r="I110" s="109">
        <f t="shared" si="27"/>
        <v>0</v>
      </c>
      <c r="J110" s="74"/>
      <c r="K110" s="109">
        <f t="shared" si="28"/>
        <v>0</v>
      </c>
      <c r="L110" s="63"/>
      <c r="M110" s="75"/>
      <c r="N110" s="76"/>
    </row>
    <row r="111" spans="2:14" s="61" customFormat="1" ht="11.25" hidden="1" x14ac:dyDescent="0.2">
      <c r="B111" s="72"/>
      <c r="C111" s="109">
        <f t="shared" si="24"/>
        <v>0</v>
      </c>
      <c r="D111" s="74"/>
      <c r="E111" s="109">
        <f t="shared" si="25"/>
        <v>0</v>
      </c>
      <c r="F111" s="74"/>
      <c r="G111" s="109">
        <f t="shared" si="26"/>
        <v>0</v>
      </c>
      <c r="H111" s="74"/>
      <c r="I111" s="109">
        <f t="shared" si="27"/>
        <v>0</v>
      </c>
      <c r="J111" s="74"/>
      <c r="K111" s="109">
        <f t="shared" si="28"/>
        <v>0</v>
      </c>
      <c r="L111" s="63"/>
      <c r="M111" s="75"/>
      <c r="N111" s="76"/>
    </row>
    <row r="112" spans="2:14" s="61" customFormat="1" ht="11.25" hidden="1" x14ac:dyDescent="0.2">
      <c r="B112" s="72"/>
      <c r="C112" s="109">
        <f t="shared" si="24"/>
        <v>0</v>
      </c>
      <c r="D112" s="74"/>
      <c r="E112" s="109">
        <f t="shared" si="25"/>
        <v>0</v>
      </c>
      <c r="F112" s="74"/>
      <c r="G112" s="109">
        <f t="shared" si="26"/>
        <v>0</v>
      </c>
      <c r="H112" s="74"/>
      <c r="I112" s="109">
        <f t="shared" si="27"/>
        <v>0</v>
      </c>
      <c r="J112" s="74"/>
      <c r="K112" s="109">
        <f t="shared" si="28"/>
        <v>0</v>
      </c>
      <c r="L112" s="63"/>
      <c r="M112" s="75"/>
      <c r="N112" s="76"/>
    </row>
    <row r="113" spans="2:14" s="61" customFormat="1" ht="11.25" hidden="1" x14ac:dyDescent="0.2">
      <c r="B113" s="72"/>
      <c r="C113" s="109">
        <f t="shared" si="24"/>
        <v>0</v>
      </c>
      <c r="D113" s="74"/>
      <c r="E113" s="109">
        <f t="shared" si="25"/>
        <v>0</v>
      </c>
      <c r="F113" s="74"/>
      <c r="G113" s="109">
        <f t="shared" si="26"/>
        <v>0</v>
      </c>
      <c r="H113" s="74"/>
      <c r="I113" s="109">
        <f t="shared" si="27"/>
        <v>0</v>
      </c>
      <c r="J113" s="74"/>
      <c r="K113" s="109">
        <f t="shared" si="28"/>
        <v>0</v>
      </c>
      <c r="L113" s="63"/>
      <c r="M113" s="75"/>
      <c r="N113" s="76"/>
    </row>
    <row r="114" spans="2:14" s="61" customFormat="1" ht="11.25" hidden="1" x14ac:dyDescent="0.2">
      <c r="B114" s="72"/>
      <c r="C114" s="119">
        <f t="shared" si="24"/>
        <v>0</v>
      </c>
      <c r="D114" s="74"/>
      <c r="E114" s="119">
        <f t="shared" si="25"/>
        <v>0</v>
      </c>
      <c r="F114" s="74"/>
      <c r="G114" s="119">
        <f t="shared" si="26"/>
        <v>0</v>
      </c>
      <c r="H114" s="74"/>
      <c r="I114" s="119">
        <f t="shared" si="27"/>
        <v>0</v>
      </c>
      <c r="J114" s="74"/>
      <c r="K114" s="119">
        <f t="shared" si="28"/>
        <v>0</v>
      </c>
      <c r="L114" s="63"/>
      <c r="M114" s="77"/>
      <c r="N114" s="76"/>
    </row>
    <row r="115" spans="2:14" s="61" customFormat="1" ht="11.25" hidden="1" x14ac:dyDescent="0.2">
      <c r="B115" s="62"/>
      <c r="C115" s="78">
        <f>SUM(C108:C114)</f>
        <v>0</v>
      </c>
      <c r="D115" s="74"/>
      <c r="E115" s="78">
        <f>SUM(E108:E114)</f>
        <v>0</v>
      </c>
      <c r="F115" s="74"/>
      <c r="G115" s="78">
        <f>SUM(G108:G114)</f>
        <v>0</v>
      </c>
      <c r="H115" s="74"/>
      <c r="I115" s="78">
        <f>SUM(I108:I114)</f>
        <v>0</v>
      </c>
      <c r="J115" s="74"/>
      <c r="K115" s="78">
        <f>SUM(K108:K114)</f>
        <v>0</v>
      </c>
      <c r="L115" s="63"/>
      <c r="M115" s="79">
        <f>C115+E115+G115+I115+K115</f>
        <v>0</v>
      </c>
      <c r="N115" s="79"/>
    </row>
    <row r="116" spans="2:14" s="61" customFormat="1" ht="11.25" hidden="1" x14ac:dyDescent="0.2">
      <c r="B116" s="6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80"/>
    </row>
    <row r="117" spans="2:14" s="61" customFormat="1" ht="11.25" hidden="1" x14ac:dyDescent="0.2">
      <c r="B117" s="144" t="s">
        <v>16</v>
      </c>
      <c r="C117" s="109">
        <f>IF(LEFT(C91,1)="c",D91,IF(MID(C91,2,1)="c",D91,0))</f>
        <v>0</v>
      </c>
      <c r="D117" s="74"/>
      <c r="E117" s="109">
        <f>IF(LEFT(E91,1)="c",F91,IF(MID(E91,2,1)="c",F91,0))</f>
        <v>0</v>
      </c>
      <c r="F117" s="74"/>
      <c r="G117" s="109">
        <f>IF(LEFT(G91,1)="c",H91,IF(MID(G91,2,1)="c",H91,0))</f>
        <v>0</v>
      </c>
      <c r="H117" s="74"/>
      <c r="I117" s="109">
        <f>IF(LEFT(I91,1)="c",J91,IF(MID(I91,2,1)="c",J91,0))</f>
        <v>0</v>
      </c>
      <c r="J117" s="74"/>
      <c r="K117" s="109">
        <f>IF(LEFT(K91,1)="c",L91,IF(MID(K91,2,1)="c",L91,0))</f>
        <v>0</v>
      </c>
      <c r="L117" s="63"/>
      <c r="M117" s="75"/>
      <c r="N117" s="76"/>
    </row>
    <row r="118" spans="2:14" s="61" customFormat="1" ht="11.25" hidden="1" x14ac:dyDescent="0.2">
      <c r="B118" s="72"/>
      <c r="C118" s="109">
        <f t="shared" ref="C118:C123" si="29">IF(LEFT(C92,1)="c",D92,IF(MID(C92,2,1)="c",D92,0))</f>
        <v>0</v>
      </c>
      <c r="D118" s="74"/>
      <c r="E118" s="109">
        <f t="shared" ref="E118:E123" si="30">IF(LEFT(E92,1)="c",F92,IF(MID(E92,2,1)="c",F92,0))</f>
        <v>0</v>
      </c>
      <c r="F118" s="74"/>
      <c r="G118" s="109">
        <f t="shared" ref="G118:G123" si="31">IF(LEFT(G92,1)="c",H92,IF(MID(G92,2,1)="c",H92,0))</f>
        <v>0</v>
      </c>
      <c r="H118" s="74"/>
      <c r="I118" s="109">
        <f t="shared" ref="I118:I123" si="32">IF(LEFT(I92,1)="c",J92,IF(MID(I92,2,1)="c",J92,0))</f>
        <v>0</v>
      </c>
      <c r="J118" s="74"/>
      <c r="K118" s="109">
        <f t="shared" ref="K118:K123" si="33">IF(LEFT(K92,1)="c",L92,IF(MID(K92,2,1)="c",L92,0))</f>
        <v>0</v>
      </c>
      <c r="L118" s="63"/>
      <c r="M118" s="75"/>
      <c r="N118" s="76"/>
    </row>
    <row r="119" spans="2:14" s="61" customFormat="1" ht="11.25" hidden="1" x14ac:dyDescent="0.2">
      <c r="B119" s="72"/>
      <c r="C119" s="109">
        <f t="shared" si="29"/>
        <v>0</v>
      </c>
      <c r="D119" s="74"/>
      <c r="E119" s="109">
        <f t="shared" si="30"/>
        <v>0</v>
      </c>
      <c r="F119" s="74"/>
      <c r="G119" s="109">
        <f t="shared" si="31"/>
        <v>0</v>
      </c>
      <c r="H119" s="74"/>
      <c r="I119" s="109">
        <f t="shared" si="32"/>
        <v>0</v>
      </c>
      <c r="J119" s="74"/>
      <c r="K119" s="109">
        <f t="shared" si="33"/>
        <v>0</v>
      </c>
      <c r="L119" s="63"/>
      <c r="M119" s="75"/>
      <c r="N119" s="76"/>
    </row>
    <row r="120" spans="2:14" s="61" customFormat="1" ht="11.25" hidden="1" x14ac:dyDescent="0.2">
      <c r="B120" s="72"/>
      <c r="C120" s="109">
        <f t="shared" si="29"/>
        <v>0</v>
      </c>
      <c r="D120" s="74"/>
      <c r="E120" s="109">
        <f t="shared" si="30"/>
        <v>0</v>
      </c>
      <c r="F120" s="74"/>
      <c r="G120" s="109">
        <f t="shared" si="31"/>
        <v>0</v>
      </c>
      <c r="H120" s="74"/>
      <c r="I120" s="109">
        <f t="shared" si="32"/>
        <v>0</v>
      </c>
      <c r="J120" s="74"/>
      <c r="K120" s="109">
        <f t="shared" si="33"/>
        <v>0</v>
      </c>
      <c r="L120" s="63"/>
      <c r="M120" s="75"/>
      <c r="N120" s="76"/>
    </row>
    <row r="121" spans="2:14" s="61" customFormat="1" ht="11.25" hidden="1" x14ac:dyDescent="0.2">
      <c r="B121" s="72"/>
      <c r="C121" s="109">
        <f t="shared" si="29"/>
        <v>0</v>
      </c>
      <c r="D121" s="74"/>
      <c r="E121" s="109">
        <f t="shared" si="30"/>
        <v>0</v>
      </c>
      <c r="F121" s="74"/>
      <c r="G121" s="109">
        <f t="shared" si="31"/>
        <v>0</v>
      </c>
      <c r="H121" s="74"/>
      <c r="I121" s="109">
        <f t="shared" si="32"/>
        <v>0</v>
      </c>
      <c r="J121" s="74"/>
      <c r="K121" s="109">
        <f t="shared" si="33"/>
        <v>0</v>
      </c>
      <c r="L121" s="63"/>
      <c r="M121" s="75"/>
      <c r="N121" s="76"/>
    </row>
    <row r="122" spans="2:14" s="61" customFormat="1" ht="11.25" hidden="1" x14ac:dyDescent="0.2">
      <c r="B122" s="72"/>
      <c r="C122" s="109">
        <f t="shared" si="29"/>
        <v>0</v>
      </c>
      <c r="D122" s="74"/>
      <c r="E122" s="109">
        <f t="shared" si="30"/>
        <v>0</v>
      </c>
      <c r="F122" s="74"/>
      <c r="G122" s="109">
        <f t="shared" si="31"/>
        <v>0</v>
      </c>
      <c r="H122" s="74"/>
      <c r="I122" s="109">
        <f t="shared" si="32"/>
        <v>0</v>
      </c>
      <c r="J122" s="74"/>
      <c r="K122" s="109">
        <f t="shared" si="33"/>
        <v>0</v>
      </c>
      <c r="L122" s="63"/>
      <c r="M122" s="75"/>
      <c r="N122" s="76"/>
    </row>
    <row r="123" spans="2:14" s="61" customFormat="1" ht="11.25" hidden="1" x14ac:dyDescent="0.2">
      <c r="B123" s="72"/>
      <c r="C123" s="119">
        <f t="shared" si="29"/>
        <v>0</v>
      </c>
      <c r="D123" s="74"/>
      <c r="E123" s="119">
        <f t="shared" si="30"/>
        <v>0</v>
      </c>
      <c r="F123" s="74"/>
      <c r="G123" s="119">
        <f t="shared" si="31"/>
        <v>0</v>
      </c>
      <c r="H123" s="74"/>
      <c r="I123" s="119">
        <f t="shared" si="32"/>
        <v>0</v>
      </c>
      <c r="J123" s="74"/>
      <c r="K123" s="119">
        <f t="shared" si="33"/>
        <v>0</v>
      </c>
      <c r="L123" s="63"/>
      <c r="M123" s="77"/>
      <c r="N123" s="76"/>
    </row>
    <row r="124" spans="2:14" s="61" customFormat="1" ht="11.25" hidden="1" x14ac:dyDescent="0.2">
      <c r="B124" s="62"/>
      <c r="C124" s="78">
        <f>SUM(C117:C123)</f>
        <v>0</v>
      </c>
      <c r="D124" s="74"/>
      <c r="E124" s="78">
        <f>SUM(E117:E123)</f>
        <v>0</v>
      </c>
      <c r="F124" s="74"/>
      <c r="G124" s="78">
        <f>SUM(G117:G123)</f>
        <v>0</v>
      </c>
      <c r="H124" s="74"/>
      <c r="I124" s="78">
        <f>SUM(I117:I123)</f>
        <v>0</v>
      </c>
      <c r="J124" s="74"/>
      <c r="K124" s="78">
        <f>SUM(K117:K123)</f>
        <v>0</v>
      </c>
      <c r="L124" s="63"/>
      <c r="M124" s="79">
        <f>C124+E124+G124+I124+K124</f>
        <v>0</v>
      </c>
      <c r="N124" s="79"/>
    </row>
    <row r="125" spans="2:14" s="61" customFormat="1" ht="11.25" hidden="1" x14ac:dyDescent="0.2"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80"/>
    </row>
    <row r="126" spans="2:14" s="61" customFormat="1" ht="11.25" hidden="1" x14ac:dyDescent="0.2">
      <c r="B126" s="144" t="s">
        <v>17</v>
      </c>
      <c r="C126" s="109">
        <f>IF(C91="DaZ",0,IF(LEFT(C91,1)="d",D91,IF(MID(C91,2,1)="d",D91,0)))</f>
        <v>0</v>
      </c>
      <c r="D126" s="74"/>
      <c r="E126" s="109">
        <f>IF(LEFT(E91,1)="d",F91,IF(MID(E91,2,1)="d",F91,0))</f>
        <v>0</v>
      </c>
      <c r="F126" s="74"/>
      <c r="G126" s="109">
        <f>IF(LEFT(G91,1)="d",H91,IF(MID(G91,2,1)="d",H91,0))</f>
        <v>0</v>
      </c>
      <c r="H126" s="74"/>
      <c r="I126" s="109">
        <f>IF(LEFT(I91,1)="d",J91,IF(MID(I91,2,1)="d",J91,0))</f>
        <v>0</v>
      </c>
      <c r="J126" s="74"/>
      <c r="K126" s="109">
        <f>IF(LEFT(K91,1)="d",L91,IF(MID(K91,2,1)="d",L91,0))</f>
        <v>0</v>
      </c>
      <c r="L126" s="63"/>
      <c r="M126" s="75"/>
      <c r="N126" s="76"/>
    </row>
    <row r="127" spans="2:14" s="61" customFormat="1" ht="11.25" hidden="1" x14ac:dyDescent="0.2">
      <c r="B127" s="72"/>
      <c r="C127" s="109">
        <f t="shared" ref="C127:C132" si="34">IF(LEFT(C92,1)="d",D92,IF(MID(C92,2,1)="d",D92,0))</f>
        <v>0</v>
      </c>
      <c r="D127" s="74"/>
      <c r="E127" s="109">
        <f t="shared" ref="E127:E132" si="35">IF(LEFT(E92,1)="d",F92,IF(MID(E92,2,1)="d",F92,0))</f>
        <v>0</v>
      </c>
      <c r="F127" s="74"/>
      <c r="G127" s="109">
        <f t="shared" ref="G127:G132" si="36">IF(LEFT(G92,1)="d",H92,IF(MID(G92,2,1)="d",H92,0))</f>
        <v>0</v>
      </c>
      <c r="H127" s="74"/>
      <c r="I127" s="109">
        <f t="shared" ref="I127:I132" si="37">IF(LEFT(I92,1)="d",J92,IF(MID(I92,2,1)="d",J92,0))</f>
        <v>0</v>
      </c>
      <c r="J127" s="74"/>
      <c r="K127" s="109">
        <f t="shared" ref="K127:K132" si="38">IF(LEFT(K92,1)="d",L92,IF(MID(K92,2,1)="d",L92,0))</f>
        <v>0</v>
      </c>
      <c r="L127" s="63"/>
      <c r="M127" s="75"/>
      <c r="N127" s="76"/>
    </row>
    <row r="128" spans="2:14" s="61" customFormat="1" ht="11.25" hidden="1" x14ac:dyDescent="0.2">
      <c r="B128" s="72"/>
      <c r="C128" s="109">
        <f t="shared" si="34"/>
        <v>0</v>
      </c>
      <c r="D128" s="74"/>
      <c r="E128" s="109">
        <f t="shared" si="35"/>
        <v>0</v>
      </c>
      <c r="F128" s="74"/>
      <c r="G128" s="109">
        <f t="shared" si="36"/>
        <v>0</v>
      </c>
      <c r="H128" s="74"/>
      <c r="I128" s="109">
        <f t="shared" si="37"/>
        <v>0</v>
      </c>
      <c r="J128" s="74"/>
      <c r="K128" s="109">
        <f t="shared" si="38"/>
        <v>0</v>
      </c>
      <c r="L128" s="63"/>
      <c r="M128" s="75"/>
      <c r="N128" s="76"/>
    </row>
    <row r="129" spans="1:14" s="61" customFormat="1" ht="11.25" hidden="1" x14ac:dyDescent="0.2">
      <c r="B129" s="72"/>
      <c r="C129" s="109">
        <f t="shared" si="34"/>
        <v>0</v>
      </c>
      <c r="D129" s="74"/>
      <c r="E129" s="109">
        <f t="shared" si="35"/>
        <v>0</v>
      </c>
      <c r="F129" s="74"/>
      <c r="G129" s="109">
        <f t="shared" si="36"/>
        <v>0</v>
      </c>
      <c r="H129" s="74"/>
      <c r="I129" s="109">
        <f t="shared" si="37"/>
        <v>0</v>
      </c>
      <c r="J129" s="74"/>
      <c r="K129" s="109">
        <f t="shared" si="38"/>
        <v>0</v>
      </c>
      <c r="L129" s="63"/>
      <c r="M129" s="75"/>
      <c r="N129" s="76"/>
    </row>
    <row r="130" spans="1:14" s="61" customFormat="1" ht="11.25" hidden="1" x14ac:dyDescent="0.2">
      <c r="B130" s="72"/>
      <c r="C130" s="109">
        <f t="shared" si="34"/>
        <v>0</v>
      </c>
      <c r="D130" s="74"/>
      <c r="E130" s="109">
        <f t="shared" si="35"/>
        <v>0</v>
      </c>
      <c r="F130" s="74"/>
      <c r="G130" s="109">
        <f t="shared" si="36"/>
        <v>0</v>
      </c>
      <c r="H130" s="74"/>
      <c r="I130" s="109">
        <f t="shared" si="37"/>
        <v>0</v>
      </c>
      <c r="J130" s="74"/>
      <c r="K130" s="109">
        <f t="shared" si="38"/>
        <v>0</v>
      </c>
      <c r="L130" s="63"/>
      <c r="M130" s="75"/>
      <c r="N130" s="76"/>
    </row>
    <row r="131" spans="1:14" s="61" customFormat="1" ht="11.25" hidden="1" x14ac:dyDescent="0.2">
      <c r="B131" s="72"/>
      <c r="C131" s="109">
        <f t="shared" si="34"/>
        <v>0</v>
      </c>
      <c r="D131" s="74"/>
      <c r="E131" s="109">
        <f t="shared" si="35"/>
        <v>0</v>
      </c>
      <c r="F131" s="74"/>
      <c r="G131" s="109">
        <f t="shared" si="36"/>
        <v>0</v>
      </c>
      <c r="H131" s="74"/>
      <c r="I131" s="109">
        <f t="shared" si="37"/>
        <v>0</v>
      </c>
      <c r="J131" s="74"/>
      <c r="K131" s="109">
        <f t="shared" si="38"/>
        <v>0</v>
      </c>
      <c r="L131" s="63"/>
      <c r="M131" s="75"/>
      <c r="N131" s="76"/>
    </row>
    <row r="132" spans="1:14" s="61" customFormat="1" ht="11.25" hidden="1" x14ac:dyDescent="0.2">
      <c r="B132" s="72"/>
      <c r="C132" s="119">
        <f t="shared" si="34"/>
        <v>0</v>
      </c>
      <c r="D132" s="74"/>
      <c r="E132" s="119">
        <f t="shared" si="35"/>
        <v>0</v>
      </c>
      <c r="F132" s="74"/>
      <c r="G132" s="119">
        <f t="shared" si="36"/>
        <v>0</v>
      </c>
      <c r="H132" s="74"/>
      <c r="I132" s="119">
        <f t="shared" si="37"/>
        <v>0</v>
      </c>
      <c r="J132" s="74"/>
      <c r="K132" s="119">
        <f t="shared" si="38"/>
        <v>0</v>
      </c>
      <c r="L132" s="63"/>
      <c r="M132" s="77"/>
      <c r="N132" s="76"/>
    </row>
    <row r="133" spans="1:14" s="61" customFormat="1" ht="11.25" hidden="1" x14ac:dyDescent="0.2">
      <c r="B133" s="62"/>
      <c r="C133" s="78">
        <f>SUM(C126:C132)</f>
        <v>0</v>
      </c>
      <c r="D133" s="74"/>
      <c r="E133" s="78">
        <f>SUM(E126:E132)</f>
        <v>0</v>
      </c>
      <c r="F133" s="74"/>
      <c r="G133" s="78">
        <f>SUM(G126:G132)</f>
        <v>0</v>
      </c>
      <c r="H133" s="74"/>
      <c r="I133" s="78">
        <f>SUM(I126:I132)</f>
        <v>0</v>
      </c>
      <c r="J133" s="74"/>
      <c r="K133" s="78">
        <f>SUM(K126:K132)</f>
        <v>0</v>
      </c>
      <c r="L133" s="63"/>
      <c r="M133" s="79">
        <f>C133+E133+G133+I133+K133</f>
        <v>0</v>
      </c>
    </row>
    <row r="134" spans="1:14" s="61" customFormat="1" ht="11.25" hidden="1" x14ac:dyDescent="0.2"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3">
        <f>SUM(M99:M133)</f>
        <v>0</v>
      </c>
      <c r="N134" s="79"/>
    </row>
    <row r="135" spans="1:14" s="61" customFormat="1" ht="11.25" hidden="1" x14ac:dyDescent="0.2"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3"/>
      <c r="N135" s="79"/>
    </row>
    <row r="136" spans="1:14" s="61" customFormat="1" ht="11.25" hidden="1" x14ac:dyDescent="0.2">
      <c r="A136" s="93" t="s">
        <v>54</v>
      </c>
      <c r="B136" s="80"/>
      <c r="C136" s="124">
        <f>C106+C115+C124+C133</f>
        <v>0</v>
      </c>
      <c r="D136" s="65"/>
      <c r="E136" s="124">
        <f>E106+E115+E124+E133</f>
        <v>0</v>
      </c>
      <c r="F136" s="65"/>
      <c r="G136" s="124">
        <f>G106+G115+G124+G133</f>
        <v>0</v>
      </c>
      <c r="H136" s="65"/>
      <c r="I136" s="124">
        <f>I106+I115+I124+I133</f>
        <v>0</v>
      </c>
      <c r="J136" s="65"/>
      <c r="K136" s="124">
        <f>K106+K115+K124+K133</f>
        <v>0</v>
      </c>
      <c r="L136" s="65"/>
      <c r="M136" s="112">
        <f>SUM(C136:K136)</f>
        <v>0</v>
      </c>
      <c r="N136" s="90"/>
    </row>
    <row r="137" spans="1:14" s="61" customFormat="1" ht="11.25" hidden="1" x14ac:dyDescent="0.2"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81"/>
    </row>
    <row r="138" spans="1:14" s="61" customFormat="1" ht="11.25" hidden="1" x14ac:dyDescent="0.2">
      <c r="A138" s="63" t="s">
        <v>53</v>
      </c>
      <c r="B138" s="61" t="s">
        <v>29</v>
      </c>
      <c r="C138" s="121">
        <f>COUNTIF(D91:D97,0.5)/2</f>
        <v>0</v>
      </c>
      <c r="D138" s="82"/>
      <c r="E138" s="121">
        <f>COUNTIF(F91:F97,0.5)/2</f>
        <v>0</v>
      </c>
      <c r="F138" s="82"/>
      <c r="G138" s="121">
        <f>COUNTIF(H91:H97,0.5)/2</f>
        <v>0</v>
      </c>
      <c r="H138" s="82"/>
      <c r="I138" s="121">
        <f>COUNTIF(J91:J97,0.5)/2</f>
        <v>0</v>
      </c>
      <c r="J138" s="82"/>
      <c r="K138" s="121">
        <f>COUNTIF(L91:L97,0.5)/2</f>
        <v>0</v>
      </c>
      <c r="L138" s="83"/>
      <c r="M138" s="121">
        <f>SUM(C138:K138)</f>
        <v>0</v>
      </c>
    </row>
    <row r="139" spans="1:14" s="61" customFormat="1" ht="11.25" hidden="1" x14ac:dyDescent="0.2">
      <c r="B139" s="80" t="s">
        <v>18</v>
      </c>
      <c r="C139" s="127">
        <f>SUM(C136:C138)</f>
        <v>0</v>
      </c>
      <c r="D139" s="82"/>
      <c r="E139" s="121">
        <f>SUM(E136:E138)</f>
        <v>0</v>
      </c>
      <c r="F139" s="82"/>
      <c r="G139" s="121">
        <f>SUM(G136:G138)</f>
        <v>0</v>
      </c>
      <c r="H139" s="82"/>
      <c r="I139" s="121">
        <f>SUM(I136:I138)</f>
        <v>0</v>
      </c>
      <c r="J139" s="82"/>
      <c r="K139" s="121">
        <f>SUM(K136:K138)</f>
        <v>0</v>
      </c>
      <c r="L139" s="65"/>
      <c r="M139" s="85">
        <f>SUM(M136:M138)</f>
        <v>0</v>
      </c>
      <c r="N139" s="90">
        <f>SUM(M136:M138)</f>
        <v>0</v>
      </c>
    </row>
    <row r="140" spans="1:14" s="61" customFormat="1" ht="11.25" hidden="1" x14ac:dyDescent="0.2">
      <c r="C140" s="63"/>
      <c r="D140" s="65"/>
      <c r="E140" s="65"/>
      <c r="F140" s="65"/>
      <c r="G140" s="65"/>
      <c r="H140" s="65"/>
      <c r="I140" s="65"/>
      <c r="J140" s="65"/>
      <c r="K140" s="65"/>
      <c r="L140" s="65"/>
      <c r="M140" s="81"/>
      <c r="N140" s="84"/>
    </row>
    <row r="141" spans="1:14" s="61" customFormat="1" ht="11.25" hidden="1" x14ac:dyDescent="0.2">
      <c r="C141" s="63"/>
      <c r="D141" s="65"/>
      <c r="E141" s="65"/>
      <c r="F141" s="65"/>
      <c r="G141" s="65"/>
      <c r="H141" s="65"/>
      <c r="I141" s="65"/>
      <c r="J141" s="65"/>
      <c r="K141" s="65"/>
      <c r="L141" s="65"/>
      <c r="M141" s="81"/>
      <c r="N141" s="84"/>
    </row>
    <row r="142" spans="1:14" s="61" customFormat="1" ht="11.25" hidden="1" x14ac:dyDescent="0.2">
      <c r="A142" s="122" t="s">
        <v>72</v>
      </c>
      <c r="B142" s="123"/>
      <c r="C142" s="63"/>
      <c r="D142" s="65"/>
      <c r="E142" s="65"/>
      <c r="F142" s="65"/>
      <c r="G142" s="65"/>
      <c r="H142" s="65"/>
      <c r="I142" s="65"/>
      <c r="J142" s="65"/>
      <c r="K142" s="65"/>
      <c r="L142" s="65"/>
      <c r="M142" s="81"/>
      <c r="N142" s="84"/>
    </row>
    <row r="143" spans="1:14" s="61" customFormat="1" ht="11.25" hidden="1" x14ac:dyDescent="0.2">
      <c r="A143" s="63" t="s">
        <v>71</v>
      </c>
      <c r="B143" s="6" t="s">
        <v>39</v>
      </c>
      <c r="C143" s="119">
        <f>COUNTIF(C91:C98,"x*")</f>
        <v>0</v>
      </c>
      <c r="D143" s="69"/>
      <c r="E143" s="119">
        <f>COUNTIF(E91:E98,"x*")</f>
        <v>0</v>
      </c>
      <c r="F143" s="69"/>
      <c r="G143" s="119">
        <f>COUNTIF(G91:G98,"x*")</f>
        <v>0</v>
      </c>
      <c r="H143" s="69"/>
      <c r="I143" s="119">
        <f>COUNTIF(I91:I98,"x*")</f>
        <v>0</v>
      </c>
      <c r="J143" s="69"/>
      <c r="K143" s="119">
        <f>COUNTIF(K91:K98,"x*")</f>
        <v>0</v>
      </c>
      <c r="L143" s="69"/>
      <c r="M143" s="119">
        <f>SUM(C143:L143)</f>
        <v>0</v>
      </c>
    </row>
    <row r="144" spans="1:14" s="61" customFormat="1" ht="11.25" hidden="1" x14ac:dyDescent="0.2">
      <c r="A144" s="63" t="s">
        <v>71</v>
      </c>
      <c r="B144" s="6" t="s">
        <v>40</v>
      </c>
      <c r="C144" s="119">
        <f>COUNTIF(C91:C98,"y*")</f>
        <v>0</v>
      </c>
      <c r="D144" s="69"/>
      <c r="E144" s="119">
        <f>COUNTIF(E91:E98,"y*")</f>
        <v>0</v>
      </c>
      <c r="F144" s="69"/>
      <c r="G144" s="119">
        <f>COUNTIF(G91:G98,"y*")</f>
        <v>0</v>
      </c>
      <c r="H144" s="69"/>
      <c r="I144" s="119">
        <f>COUNTIF(I91:I98,"y*")</f>
        <v>0</v>
      </c>
      <c r="J144" s="69"/>
      <c r="K144" s="119">
        <f>COUNTIF(K91:K98,"y*")</f>
        <v>0</v>
      </c>
      <c r="L144" s="69"/>
      <c r="M144" s="119">
        <f>SUM(C144:L144)</f>
        <v>0</v>
      </c>
    </row>
    <row r="145" spans="1:14" s="61" customFormat="1" ht="11.25" hidden="1" x14ac:dyDescent="0.2">
      <c r="A145" s="63" t="s">
        <v>71</v>
      </c>
      <c r="B145" s="6" t="s">
        <v>43</v>
      </c>
      <c r="C145" s="119">
        <f>COUNTIF(C91:C98,"z*")</f>
        <v>0</v>
      </c>
      <c r="D145" s="69"/>
      <c r="E145" s="119">
        <f>COUNTIF(E91:E98,"z*")</f>
        <v>0</v>
      </c>
      <c r="F145" s="69"/>
      <c r="G145" s="119">
        <f>COUNTIF(G91:G98,"z*")</f>
        <v>0</v>
      </c>
      <c r="H145" s="69"/>
      <c r="I145" s="119">
        <f>COUNTIF(I91:I98,"z*")</f>
        <v>0</v>
      </c>
      <c r="J145" s="69"/>
      <c r="K145" s="119">
        <f>COUNTIF(K91:K98,"z*")</f>
        <v>0</v>
      </c>
      <c r="L145" s="69"/>
      <c r="M145" s="119">
        <f>SUM(C145:L145)</f>
        <v>0</v>
      </c>
    </row>
    <row r="146" spans="1:14" s="61" customFormat="1" ht="11.25" hidden="1" x14ac:dyDescent="0.2">
      <c r="A146" s="80"/>
      <c r="B146" s="93" t="s">
        <v>55</v>
      </c>
      <c r="C146" s="120">
        <f>C139-SUM(C143:C145)</f>
        <v>0</v>
      </c>
      <c r="D146" s="86"/>
      <c r="E146" s="120">
        <f>E139-SUM(E143:E145)</f>
        <v>0</v>
      </c>
      <c r="F146" s="86"/>
      <c r="G146" s="120">
        <f>G139-SUM(G143:G145)</f>
        <v>0</v>
      </c>
      <c r="H146" s="86"/>
      <c r="I146" s="120">
        <f>I139-SUM(I143:I145)</f>
        <v>0</v>
      </c>
      <c r="J146" s="86"/>
      <c r="K146" s="120">
        <f>K139-SUM(K143:K145)</f>
        <v>0</v>
      </c>
      <c r="L146" s="91"/>
      <c r="M146" s="92">
        <f>SUM(C146:L146)</f>
        <v>0</v>
      </c>
      <c r="N146" s="63">
        <f>SUM(M143:M146)</f>
        <v>0</v>
      </c>
    </row>
    <row r="147" spans="1:14" s="61" customFormat="1" ht="11.25" hidden="1" x14ac:dyDescent="0.2"/>
    <row r="148" spans="1:14" s="61" customFormat="1" ht="11.25" hidden="1" x14ac:dyDescent="0.2">
      <c r="C148" s="73"/>
      <c r="D148" s="82"/>
      <c r="E148" s="73"/>
      <c r="F148" s="82"/>
      <c r="G148" s="73"/>
      <c r="H148" s="82"/>
      <c r="I148" s="73"/>
      <c r="J148" s="82"/>
      <c r="K148" s="73"/>
      <c r="L148" s="82"/>
      <c r="M148" s="87"/>
    </row>
    <row r="149" spans="1:14" s="61" customFormat="1" ht="11.25" hidden="1" x14ac:dyDescent="0.2">
      <c r="C149" s="73"/>
      <c r="D149" s="82"/>
      <c r="E149" s="73"/>
      <c r="F149" s="82"/>
      <c r="G149" s="73"/>
      <c r="H149" s="82"/>
      <c r="I149" s="73"/>
      <c r="J149" s="82"/>
      <c r="K149" s="73"/>
      <c r="L149" s="82"/>
      <c r="M149" s="87"/>
    </row>
    <row r="150" spans="1:14" s="61" customFormat="1" ht="11.25" hidden="1" x14ac:dyDescent="0.2">
      <c r="A150" s="157" t="s">
        <v>36</v>
      </c>
      <c r="B150" s="125"/>
      <c r="C150" s="126">
        <f>COUNTIF(C90:C97,"e")</f>
        <v>0</v>
      </c>
      <c r="D150" s="78"/>
      <c r="E150" s="126">
        <f>COUNTIF(E90:E97,"e")</f>
        <v>0</v>
      </c>
      <c r="F150" s="78"/>
      <c r="G150" s="126">
        <f>COUNTIF(G90:G97,"e")</f>
        <v>0</v>
      </c>
      <c r="H150" s="78"/>
      <c r="I150" s="126">
        <f>COUNTIF(I90:I97,"e")</f>
        <v>0</v>
      </c>
      <c r="J150" s="78"/>
      <c r="K150" s="126">
        <f>COUNTIF(K90:K97,"e")</f>
        <v>0</v>
      </c>
      <c r="L150" s="78"/>
      <c r="M150" s="158">
        <f>SUM(C150:K150)</f>
        <v>0</v>
      </c>
    </row>
    <row r="151" spans="1:14" s="61" customFormat="1" ht="11.25" hidden="1" x14ac:dyDescent="0.2">
      <c r="B151" s="80"/>
      <c r="D151" s="79"/>
      <c r="F151" s="88"/>
      <c r="H151" s="79"/>
      <c r="J151" s="79"/>
      <c r="L151" s="89"/>
    </row>
    <row r="152" spans="1:14" hidden="1" x14ac:dyDescent="0.2"/>
  </sheetData>
  <sheetProtection algorithmName="SHA-512" hashValue="AMlWGax8ExGHDVUHgVPel3KOKUlOErWrJ57/UmG/aaiztUAgZIbG27GiAsJv+K+6ogbOH0qux7Dn8CAGdXJbug==" saltValue="zAQrXY0oZVgb/Yla+OjULw==" spinCount="100000" sheet="1" selectLockedCells="1"/>
  <mergeCells count="222">
    <mergeCell ref="N33:N34"/>
    <mergeCell ref="G57:L57"/>
    <mergeCell ref="E57:F57"/>
    <mergeCell ref="K89:L89"/>
    <mergeCell ref="G43:H43"/>
    <mergeCell ref="I43:J43"/>
    <mergeCell ref="E68:F68"/>
    <mergeCell ref="E59:F59"/>
    <mergeCell ref="G59:L59"/>
    <mergeCell ref="I53:J53"/>
    <mergeCell ref="G68:L68"/>
    <mergeCell ref="K43:L43"/>
    <mergeCell ref="E53:F53"/>
    <mergeCell ref="K40:L40"/>
    <mergeCell ref="K41:L41"/>
    <mergeCell ref="K39:L39"/>
    <mergeCell ref="K33:L33"/>
    <mergeCell ref="E67:F67"/>
    <mergeCell ref="G67:L67"/>
    <mergeCell ref="E58:F58"/>
    <mergeCell ref="K53:L53"/>
    <mergeCell ref="E55:F55"/>
    <mergeCell ref="E54:F54"/>
    <mergeCell ref="G54:L54"/>
    <mergeCell ref="C89:D89"/>
    <mergeCell ref="E89:F89"/>
    <mergeCell ref="G89:H89"/>
    <mergeCell ref="I89:J89"/>
    <mergeCell ref="K61:L61"/>
    <mergeCell ref="E60:F60"/>
    <mergeCell ref="C53:D53"/>
    <mergeCell ref="G55:L55"/>
    <mergeCell ref="K6:M6"/>
    <mergeCell ref="E33:F33"/>
    <mergeCell ref="I52:J52"/>
    <mergeCell ref="G52:H52"/>
    <mergeCell ref="I47:J47"/>
    <mergeCell ref="E37:F37"/>
    <mergeCell ref="G37:H37"/>
    <mergeCell ref="E40:F40"/>
    <mergeCell ref="I11:J11"/>
    <mergeCell ref="C9:G9"/>
    <mergeCell ref="K10:M10"/>
    <mergeCell ref="C8:G8"/>
    <mergeCell ref="K7:M7"/>
    <mergeCell ref="C24:D24"/>
    <mergeCell ref="C22:D22"/>
    <mergeCell ref="C23:D23"/>
    <mergeCell ref="E23:F23"/>
    <mergeCell ref="E22:F22"/>
    <mergeCell ref="K12:M12"/>
    <mergeCell ref="C17:D17"/>
    <mergeCell ref="K9:M9"/>
    <mergeCell ref="K8:M8"/>
    <mergeCell ref="C12:D12"/>
    <mergeCell ref="G17:H17"/>
    <mergeCell ref="K11:M11"/>
    <mergeCell ref="K15:L15"/>
    <mergeCell ref="K16:L16"/>
    <mergeCell ref="M16:M17"/>
    <mergeCell ref="I17:J17"/>
    <mergeCell ref="E16:F16"/>
    <mergeCell ref="I16:J16"/>
    <mergeCell ref="I18:J18"/>
    <mergeCell ref="E18:F18"/>
    <mergeCell ref="M21:M22"/>
    <mergeCell ref="M23:M24"/>
    <mergeCell ref="E24:F24"/>
    <mergeCell ref="K24:L24"/>
    <mergeCell ref="G18:H18"/>
    <mergeCell ref="I14:J14"/>
    <mergeCell ref="G21:H21"/>
    <mergeCell ref="C40:D40"/>
    <mergeCell ref="C39:D39"/>
    <mergeCell ref="C38:D38"/>
    <mergeCell ref="C36:D36"/>
    <mergeCell ref="C33:D33"/>
    <mergeCell ref="C37:D37"/>
    <mergeCell ref="G39:H39"/>
    <mergeCell ref="I39:J39"/>
    <mergeCell ref="G40:H40"/>
    <mergeCell ref="I40:J40"/>
    <mergeCell ref="G36:H36"/>
    <mergeCell ref="E36:F36"/>
    <mergeCell ref="E39:F39"/>
    <mergeCell ref="G33:H33"/>
    <mergeCell ref="E38:F38"/>
    <mergeCell ref="C26:D26"/>
    <mergeCell ref="C25:D25"/>
    <mergeCell ref="C27:D27"/>
    <mergeCell ref="C28:D28"/>
    <mergeCell ref="E25:F25"/>
    <mergeCell ref="G25:H25"/>
    <mergeCell ref="I25:J25"/>
    <mergeCell ref="G30:H30"/>
    <mergeCell ref="I30:J30"/>
    <mergeCell ref="C29:D29"/>
    <mergeCell ref="E29:F29"/>
    <mergeCell ref="C30:D30"/>
    <mergeCell ref="E30:F30"/>
    <mergeCell ref="E26:F26"/>
    <mergeCell ref="E28:F28"/>
    <mergeCell ref="E27:F27"/>
    <mergeCell ref="M31:M32"/>
    <mergeCell ref="C32:D32"/>
    <mergeCell ref="E32:F32"/>
    <mergeCell ref="G32:H32"/>
    <mergeCell ref="I32:J32"/>
    <mergeCell ref="K32:L32"/>
    <mergeCell ref="C31:D31"/>
    <mergeCell ref="G31:H31"/>
    <mergeCell ref="I31:J31"/>
    <mergeCell ref="K31:L31"/>
    <mergeCell ref="E31:F31"/>
    <mergeCell ref="K17:L17"/>
    <mergeCell ref="K14:L14"/>
    <mergeCell ref="G15:H15"/>
    <mergeCell ref="I15:J15"/>
    <mergeCell ref="G24:H24"/>
    <mergeCell ref="K20:L20"/>
    <mergeCell ref="K21:L21"/>
    <mergeCell ref="G23:H23"/>
    <mergeCell ref="I24:J24"/>
    <mergeCell ref="I23:J23"/>
    <mergeCell ref="K19:L19"/>
    <mergeCell ref="K23:L23"/>
    <mergeCell ref="I19:J19"/>
    <mergeCell ref="M26:M27"/>
    <mergeCell ref="L49:M49"/>
    <mergeCell ref="K30:L30"/>
    <mergeCell ref="H3:J3"/>
    <mergeCell ref="C20:D20"/>
    <mergeCell ref="E20:F20"/>
    <mergeCell ref="G20:H20"/>
    <mergeCell ref="I20:J20"/>
    <mergeCell ref="C11:G11"/>
    <mergeCell ref="C15:D15"/>
    <mergeCell ref="K18:L18"/>
    <mergeCell ref="K22:L22"/>
    <mergeCell ref="M28:M29"/>
    <mergeCell ref="K29:L29"/>
    <mergeCell ref="K27:L27"/>
    <mergeCell ref="G26:H26"/>
    <mergeCell ref="K26:L26"/>
    <mergeCell ref="I26:J26"/>
    <mergeCell ref="G29:H29"/>
    <mergeCell ref="I29:J29"/>
    <mergeCell ref="G22:H22"/>
    <mergeCell ref="I22:J22"/>
    <mergeCell ref="K25:L25"/>
    <mergeCell ref="M18:M19"/>
    <mergeCell ref="C6:G6"/>
    <mergeCell ref="C21:D21"/>
    <mergeCell ref="E21:F21"/>
    <mergeCell ref="C19:D19"/>
    <mergeCell ref="E19:F19"/>
    <mergeCell ref="G19:H19"/>
    <mergeCell ref="G16:H16"/>
    <mergeCell ref="E17:F17"/>
    <mergeCell ref="C14:D14"/>
    <mergeCell ref="E15:F15"/>
    <mergeCell ref="C16:D16"/>
    <mergeCell ref="E14:F14"/>
    <mergeCell ref="G14:H14"/>
    <mergeCell ref="C7:G7"/>
    <mergeCell ref="C18:D18"/>
    <mergeCell ref="K38:L38"/>
    <mergeCell ref="I38:J38"/>
    <mergeCell ref="K36:L36"/>
    <mergeCell ref="K37:L37"/>
    <mergeCell ref="I37:J37"/>
    <mergeCell ref="G38:H38"/>
    <mergeCell ref="I36:J36"/>
    <mergeCell ref="I33:J33"/>
    <mergeCell ref="I21:J21"/>
    <mergeCell ref="K28:L28"/>
    <mergeCell ref="G27:H27"/>
    <mergeCell ref="I27:J27"/>
    <mergeCell ref="I28:J28"/>
    <mergeCell ref="G28:H28"/>
    <mergeCell ref="E66:F66"/>
    <mergeCell ref="G66:L66"/>
    <mergeCell ref="G58:L58"/>
    <mergeCell ref="G60:L60"/>
    <mergeCell ref="G47:H47"/>
    <mergeCell ref="G53:H53"/>
    <mergeCell ref="K47:L47"/>
    <mergeCell ref="K52:L52"/>
    <mergeCell ref="H49:J49"/>
    <mergeCell ref="E56:F56"/>
    <mergeCell ref="G56:L56"/>
    <mergeCell ref="E52:F52"/>
    <mergeCell ref="D49:F49"/>
    <mergeCell ref="C47:D47"/>
    <mergeCell ref="E47:F47"/>
    <mergeCell ref="C64:D64"/>
    <mergeCell ref="E64:F64"/>
    <mergeCell ref="G64:H64"/>
    <mergeCell ref="I64:J64"/>
    <mergeCell ref="K64:L64"/>
    <mergeCell ref="A63:B63"/>
    <mergeCell ref="C63:M63"/>
    <mergeCell ref="A47:B47"/>
    <mergeCell ref="A45:B45"/>
    <mergeCell ref="C45:D45"/>
    <mergeCell ref="E45:F45"/>
    <mergeCell ref="E41:F41"/>
    <mergeCell ref="G41:H41"/>
    <mergeCell ref="I41:J41"/>
    <mergeCell ref="A43:B43"/>
    <mergeCell ref="I45:J45"/>
    <mergeCell ref="G45:H45"/>
    <mergeCell ref="C52:D52"/>
    <mergeCell ref="C43:D43"/>
    <mergeCell ref="E43:F43"/>
    <mergeCell ref="K45:L45"/>
    <mergeCell ref="C41:D41"/>
    <mergeCell ref="C62:D62"/>
    <mergeCell ref="E62:F62"/>
    <mergeCell ref="G62:H62"/>
    <mergeCell ref="I62:J62"/>
    <mergeCell ref="K62:L62"/>
  </mergeCells>
  <phoneticPr fontId="8" type="noConversion"/>
  <conditionalFormatting sqref="L148:L149 C125:L125 C116:L116 C107:L107 L139:L142 F140:F142 J140:J142 D140:D142 C137:K137 L134:L137 C134:K135 H140:H142">
    <cfRule type="cellIs" dxfId="40" priority="37" stopIfTrue="1" operator="greaterThan">
      <formula>0</formula>
    </cfRule>
  </conditionalFormatting>
  <conditionalFormatting sqref="C148:K149">
    <cfRule type="cellIs" dxfId="39" priority="38" stopIfTrue="1" operator="greaterThan">
      <formula>0</formula>
    </cfRule>
  </conditionalFormatting>
  <conditionalFormatting sqref="C146:K146">
    <cfRule type="cellIs" dxfId="38" priority="39" stopIfTrue="1" operator="greaterThan">
      <formula>0</formula>
    </cfRule>
  </conditionalFormatting>
  <conditionalFormatting sqref="C143:M145">
    <cfRule type="cellIs" dxfId="37" priority="40" stopIfTrue="1" operator="greaterThan">
      <formula>0</formula>
    </cfRule>
  </conditionalFormatting>
  <conditionalFormatting sqref="E140:E142 G140:G142 I140:I142 K140:K142 C34">
    <cfRule type="cellIs" dxfId="36" priority="41" stopIfTrue="1" operator="greaterThan">
      <formula>0</formula>
    </cfRule>
  </conditionalFormatting>
  <conditionalFormatting sqref="J136 D136 F136 H136 L138:M138">
    <cfRule type="cellIs" dxfId="35" priority="42" stopIfTrue="1" operator="greaterThan">
      <formula>0</formula>
    </cfRule>
  </conditionalFormatting>
  <conditionalFormatting sqref="C139:K139">
    <cfRule type="cellIs" dxfId="34" priority="43" stopIfTrue="1" operator="greaterThan">
      <formula>0</formula>
    </cfRule>
  </conditionalFormatting>
  <conditionalFormatting sqref="C150:K150">
    <cfRule type="cellIs" dxfId="33" priority="45" stopIfTrue="1" operator="greaterThan">
      <formula>0</formula>
    </cfRule>
  </conditionalFormatting>
  <conditionalFormatting sqref="D99:D105 J99:J105 H99:H105 F99:F105 C45:M45">
    <cfRule type="cellIs" dxfId="32" priority="58" stopIfTrue="1" operator="greaterThan">
      <formula>0</formula>
    </cfRule>
  </conditionalFormatting>
  <conditionalFormatting sqref="C136 K136 E136 G136 I136 C138:K138">
    <cfRule type="cellIs" dxfId="31" priority="59" stopIfTrue="1" operator="greaterThan">
      <formula>0</formula>
    </cfRule>
  </conditionalFormatting>
  <conditionalFormatting sqref="C99:C105 E99:E105 G99:G105 I99:I105 K99:K105 C108:C114 E108:E114 G108:G114 I108:I114 K108:K114 C117:C123 E117:E123 G117:G123 I117:I123 K117:K123 C126:C132 E126:E132 G126:G132 I126:I132 K126:K132">
    <cfRule type="cellIs" dxfId="30" priority="60" stopIfTrue="1" operator="greaterThan">
      <formula>0</formula>
    </cfRule>
  </conditionalFormatting>
  <conditionalFormatting sqref="C15:L15 C33:L33">
    <cfRule type="containsText" dxfId="29" priority="25" operator="containsText" text="z">
      <formula>NOT(ISERROR(SEARCH("z",C15)))</formula>
    </cfRule>
    <cfRule type="containsText" dxfId="28" priority="26" operator="containsText" text="x">
      <formula>NOT(ISERROR(SEARCH("x",C15)))</formula>
    </cfRule>
    <cfRule type="containsText" dxfId="27" priority="27" operator="containsText" text="y">
      <formula>NOT(ISERROR(SEARCH("y",C15)))</formula>
    </cfRule>
    <cfRule type="containsText" dxfId="26" priority="29" operator="containsText" text="x;y;z">
      <formula>NOT(ISERROR(SEARCH("x;y;z",C15)))</formula>
    </cfRule>
    <cfRule type="cellIs" dxfId="25" priority="30" operator="equal">
      <formula>"E"</formula>
    </cfRule>
  </conditionalFormatting>
  <conditionalFormatting sqref="C15:L15">
    <cfRule type="containsText" dxfId="24" priority="28" operator="containsText" text="x,y,z">
      <formula>NOT(ISERROR(SEARCH("x,y,z",C15)))</formula>
    </cfRule>
  </conditionalFormatting>
  <conditionalFormatting sqref="C16:L32">
    <cfRule type="containsText" dxfId="23" priority="3" operator="containsText" text="yc">
      <formula>NOT(ISERROR(SEARCH("yc",C16)))</formula>
    </cfRule>
    <cfRule type="containsText" dxfId="22" priority="4" operator="containsText" text="yb">
      <formula>NOT(ISERROR(SEARCH("yb",C16)))</formula>
    </cfRule>
    <cfRule type="containsText" dxfId="21" priority="5" operator="containsText" text="xb">
      <formula>NOT(ISERROR(SEARCH("xb",C16)))</formula>
    </cfRule>
    <cfRule type="containsText" dxfId="20" priority="7" operator="containsText" text="yd">
      <formula>NOT(ISERROR(SEARCH("yd",C16)))</formula>
    </cfRule>
    <cfRule type="containsText" dxfId="19" priority="8" operator="containsText" text="xd">
      <formula>NOT(ISERROR(SEARCH("xd",C16)))</formula>
    </cfRule>
    <cfRule type="containsText" dxfId="18" priority="9" operator="containsText" text="xc">
      <formula>NOT(ISERROR(SEARCH("xc",C16)))</formula>
    </cfRule>
    <cfRule type="containsText" dxfId="17" priority="10" operator="containsText" text="zd">
      <formula>NOT(ISERROR(SEARCH("zd",C16)))</formula>
    </cfRule>
    <cfRule type="containsText" dxfId="16" priority="11" operator="containsText" text="zc">
      <formula>NOT(ISERROR(SEARCH("zc",C16)))</formula>
    </cfRule>
    <cfRule type="containsText" dxfId="15" priority="12" operator="containsText" text="zc">
      <formula>NOT(ISERROR(SEARCH("zc",C16)))</formula>
    </cfRule>
    <cfRule type="containsText" dxfId="14" priority="13" operator="containsText" text="zb">
      <formula>NOT(ISERROR(SEARCH("zb",C16)))</formula>
    </cfRule>
    <cfRule type="containsText" dxfId="13" priority="14" operator="containsText" text="za">
      <formula>NOT(ISERROR(SEARCH("za",C16)))</formula>
    </cfRule>
    <cfRule type="containsText" dxfId="12" priority="15" operator="containsText" text="yd">
      <formula>NOT(ISERROR(SEARCH("yd",C16)))</formula>
    </cfRule>
    <cfRule type="containsText" dxfId="11" priority="16" operator="containsText" text="xd">
      <formula>NOT(ISERROR(SEARCH("xd",C16)))</formula>
    </cfRule>
    <cfRule type="containsText" dxfId="10" priority="17" operator="containsText" text="xd">
      <formula>NOT(ISERROR(SEARCH("xd",C16)))</formula>
    </cfRule>
    <cfRule type="containsText" dxfId="9" priority="18" operator="containsText" text="xc">
      <formula>NOT(ISERROR(SEARCH("xc",C16)))</formula>
    </cfRule>
    <cfRule type="containsText" dxfId="8" priority="19" operator="containsText" text="xb">
      <formula>NOT(ISERROR(SEARCH("xb",C16)))</formula>
    </cfRule>
    <cfRule type="containsText" dxfId="7" priority="20" operator="containsText" text="ya">
      <formula>NOT(ISERROR(SEARCH("ya",C16)))</formula>
    </cfRule>
    <cfRule type="containsText" dxfId="6" priority="21" operator="containsText" text="xd">
      <formula>NOT(ISERROR(SEARCH("xd",C16)))</formula>
    </cfRule>
    <cfRule type="containsText" dxfId="5" priority="22" operator="containsText" text="xc">
      <formula>NOT(ISERROR(SEARCH("xc",C16)))</formula>
    </cfRule>
    <cfRule type="containsText" dxfId="4" priority="23" operator="containsText" text="xb">
      <formula>NOT(ISERROR(SEARCH("xb",C16)))</formula>
    </cfRule>
    <cfRule type="containsText" dxfId="3" priority="24" operator="containsText" text="xa">
      <formula>NOT(ISERROR(SEARCH("xa",C16)))</formula>
    </cfRule>
  </conditionalFormatting>
  <conditionalFormatting sqref="C16:D16">
    <cfRule type="containsText" dxfId="2" priority="6" operator="containsText" text="xb">
      <formula>NOT(ISERROR(SEARCH("xb",C16)))</formula>
    </cfRule>
  </conditionalFormatting>
  <conditionalFormatting sqref="C15:L32">
    <cfRule type="cellIs" dxfId="1" priority="1" operator="equal">
      <formula>"e"</formula>
    </cfRule>
    <cfRule type="cellIs" dxfId="0" priority="2" operator="equal">
      <formula>"e"</formula>
    </cfRule>
  </conditionalFormatting>
  <printOptions horizontalCentered="1"/>
  <pageMargins left="0.78740157480314965" right="0.39370078740157483" top="7.874015748031496E-2" bottom="0.39370078740157483" header="0.51181102362204722" footer="0.51181102362204722"/>
  <pageSetup paperSize="9" scale="80" orientation="portrait" r:id="rId1"/>
  <headerFooter alignWithMargins="0"/>
  <rowBreaks count="1" manualBreakCount="1">
    <brk id="62" max="14" man="1"/>
  </rowBreaks>
  <colBreaks count="1" manualBreakCount="1">
    <brk id="2" max="152" man="1"/>
  </colBreaks>
  <cellWatches>
    <cellWatch r="K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locked="0" defaultSize="0" print="0" autoLine="0" autoPict="0">
                <anchor>
                  <from>
                    <xdr:col>13</xdr:col>
                    <xdr:colOff>9525</xdr:colOff>
                    <xdr:row>30</xdr:row>
                    <xdr:rowOff>161925</xdr:rowOff>
                  </from>
                  <to>
                    <xdr:col>13</xdr:col>
                    <xdr:colOff>695325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PS Klassenlehrperson</vt:lpstr>
      <vt:lpstr>'PS Klassenlehrperson'!Druckbereich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2017-05-17T12:50:45Z</cp:lastPrinted>
  <dcterms:created xsi:type="dcterms:W3CDTF">2003-12-21T15:41:39Z</dcterms:created>
  <dcterms:modified xsi:type="dcterms:W3CDTF">2022-03-11T08:40:04Z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