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etschRi\Downloads\"/>
    </mc:Choice>
  </mc:AlternateContent>
  <workbookProtection workbookAlgorithmName="SHA-512" workbookHashValue="6ikJg/a+NhMJB2HqKixCeo5cORUlVvkgCCl0QDhpqXKuiFgAg2JqziUu9q5r6YVGPOyrOmGuOSxIOCfq39AOwA==" workbookSaltValue="g9HQJMDj4m8wvFWjVDfEfg==" workbookSpinCount="100000" lockStructure="1"/>
  <bookViews>
    <workbookView xWindow="570" yWindow="30" windowWidth="29610" windowHeight="15870"/>
  </bookViews>
  <sheets>
    <sheet name="Eingabe_Ausgabe" sheetId="2" r:id="rId1"/>
    <sheet name="Grunddaten" sheetId="3" state="hidden" r:id="rId2"/>
  </sheets>
  <definedNames>
    <definedName name="_xlnm.Print_Area" localSheetId="0">Eingabe_Ausgabe!$B$2:$AI$45</definedName>
  </definedNames>
  <calcPr calcId="162913"/>
</workbook>
</file>

<file path=xl/calcChain.xml><?xml version="1.0" encoding="utf-8"?>
<calcChain xmlns="http://schemas.openxmlformats.org/spreadsheetml/2006/main">
  <c r="AA29" i="2" l="1"/>
  <c r="Q29" i="2"/>
  <c r="AM12" i="2" l="1"/>
  <c r="AL12" i="2"/>
  <c r="AC12" i="2" s="1"/>
  <c r="AK12" i="2"/>
  <c r="AM11" i="2"/>
  <c r="AL11" i="2"/>
  <c r="AG11" i="2" s="1"/>
  <c r="AK11" i="2"/>
  <c r="AM10" i="2"/>
  <c r="AL10" i="2"/>
  <c r="AK10" i="2"/>
  <c r="AM9" i="2"/>
  <c r="AL9" i="2"/>
  <c r="AK9" i="2"/>
  <c r="AM8" i="2"/>
  <c r="AL8" i="2"/>
  <c r="AK8" i="2"/>
  <c r="AC10" i="2" l="1"/>
  <c r="AC11" i="2"/>
  <c r="AC9" i="2"/>
  <c r="AG12" i="2"/>
  <c r="AG10" i="2"/>
  <c r="AC8" i="2"/>
  <c r="AG9" i="2"/>
  <c r="AG8" i="2"/>
  <c r="AG21" i="2" l="1"/>
  <c r="AK21" i="2" s="1"/>
  <c r="AC14" i="2"/>
  <c r="AC19" i="2" s="1"/>
  <c r="AA31" i="2" l="1"/>
  <c r="U27" i="2"/>
  <c r="AE27" i="2"/>
  <c r="AE31" i="2" l="1"/>
  <c r="AE33" i="2" s="1"/>
  <c r="Q31" i="2"/>
  <c r="Q41" i="2" s="1"/>
  <c r="P41" i="2" s="1"/>
  <c r="AK19" i="2"/>
  <c r="X4" i="2" s="1"/>
  <c r="AA41" i="2" l="1"/>
  <c r="Z41" i="2" s="1"/>
  <c r="U31" i="2"/>
  <c r="U33" i="2" s="1"/>
  <c r="Q43" i="2" s="1"/>
  <c r="P43" i="2" s="1"/>
  <c r="AK43" i="2" l="1"/>
  <c r="AL43" i="2" s="1"/>
  <c r="AA43" i="2" l="1"/>
  <c r="Z43" i="2"/>
</calcChain>
</file>

<file path=xl/sharedStrings.xml><?xml version="1.0" encoding="utf-8"?>
<sst xmlns="http://schemas.openxmlformats.org/spreadsheetml/2006/main" count="50" uniqueCount="47">
  <si>
    <t>Arbeitgeber</t>
  </si>
  <si>
    <t>Arbeitsort</t>
  </si>
  <si>
    <t>Maximal abziehbare Fahrkosten</t>
  </si>
  <si>
    <t>nein</t>
  </si>
  <si>
    <t>Auto</t>
  </si>
  <si>
    <t>ja</t>
  </si>
  <si>
    <t>km pro Weg</t>
  </si>
  <si>
    <t>Fahrten pro Tag</t>
  </si>
  <si>
    <t>Geldwerte Leistung mit Geschäfts-fahrzeug</t>
  </si>
  <si>
    <t>Fahrkosten mit Privat-fahrzeug</t>
  </si>
  <si>
    <t>kantonale Steuern</t>
  </si>
  <si>
    <t>direkte Bundessteuer</t>
  </si>
  <si>
    <t xml:space="preserve">   Total geldwerte Leistung (Brutto)</t>
  </si>
  <si>
    <t xml:space="preserve">   Total geldwerte Leistung (Netto)</t>
  </si>
  <si>
    <t>Total geldwerte Leistung aus Geschäftsfahrzeugen (Brutto)</t>
  </si>
  <si>
    <t>Fahrrad / Motorrad mit gelbem Kontrollschild</t>
  </si>
  <si>
    <t>Total geltend gemachte Fahrkosten ohne zur Verfügung gestelltes Geschäftsfahrzeug</t>
  </si>
  <si>
    <t>Jahr</t>
  </si>
  <si>
    <t>Kanton</t>
  </si>
  <si>
    <t>Bund</t>
  </si>
  <si>
    <t>Geschäftsfahrzeug</t>
  </si>
  <si>
    <t>Fahrzeugart</t>
  </si>
  <si>
    <t>Motorrad</t>
  </si>
  <si>
    <t>Auswahlfelder</t>
  </si>
  <si>
    <t>G?</t>
  </si>
  <si>
    <t>AD</t>
  </si>
  <si>
    <t>A/M</t>
  </si>
  <si>
    <t>è</t>
  </si>
  <si>
    <r>
      <t xml:space="preserve">Total aller Arbeitstage
</t>
    </r>
    <r>
      <rPr>
        <sz val="8.5"/>
        <color theme="1"/>
        <rFont val="Arial"/>
        <family val="2"/>
      </rPr>
      <t>(inkl. Aussen-dienst)</t>
    </r>
  </si>
  <si>
    <r>
      <t xml:space="preserve">Anteil Aussen-dienst in Prozent
</t>
    </r>
    <r>
      <rPr>
        <sz val="8.5"/>
        <color theme="1"/>
        <rFont val="Arial"/>
        <family val="2"/>
      </rPr>
      <t>(Lohnausweis Ziff. 15)</t>
    </r>
  </si>
  <si>
    <r>
      <t xml:space="preserve">Fahrzeug
</t>
    </r>
    <r>
      <rPr>
        <sz val="8.5"/>
        <color theme="1"/>
        <rFont val="Arial"/>
        <family val="2"/>
      </rPr>
      <t>Auswahl: Auto oder Motorrad</t>
    </r>
  </si>
  <si>
    <t>Total Fahrkosten mit dem Privatfahrzeug</t>
  </si>
  <si>
    <t>Fahrkosten mit dem öffentlichen Verkehrsmittel</t>
  </si>
  <si>
    <t xml:space="preserve">   Maximal abziehbare Fahrkosten</t>
  </si>
  <si>
    <t>Auf die Steuer-erklärung zu übertragende Faktoren</t>
  </si>
  <si>
    <t>Berechnung der geldwerten Leistung bei Inhabern eines Geschäftsfahrzeuges</t>
  </si>
  <si>
    <t xml:space="preserve">PID-Nr.: </t>
  </si>
  <si>
    <t xml:space="preserve">Für das Jahr: </t>
  </si>
  <si>
    <t>Berechnung der geldwerten Leistung
für Inhaber eines Geschäftsfahrzeuges</t>
  </si>
  <si>
    <r>
      <t xml:space="preserve">Geschäfts-
fahrzeug
</t>
    </r>
    <r>
      <rPr>
        <sz val="8.5"/>
        <color theme="1"/>
        <rFont val="Arial"/>
        <family val="2"/>
      </rPr>
      <t>Auswahl ja oder nein</t>
    </r>
  </si>
  <si>
    <r>
      <rPr>
        <i/>
        <sz val="10"/>
        <color theme="1"/>
        <rFont val="Arial"/>
        <family val="2"/>
      </rPr>
      <t xml:space="preserve">   Geltend gemachte Fahrkosten</t>
    </r>
    <r>
      <rPr>
        <sz val="10"/>
        <color theme="1"/>
        <rFont val="Arial"/>
        <family val="2"/>
      </rPr>
      <t xml:space="preserve"> / Restliche Freigrenze</t>
    </r>
  </si>
  <si>
    <t xml:space="preserve"> Form. 4.1, Code 318</t>
  </si>
  <si>
    <t xml:space="preserve"> Form. 4, Ziff. A.3</t>
  </si>
  <si>
    <t xml:space="preserve"> Form. 12, Ziff. 2.1</t>
  </si>
  <si>
    <t xml:space="preserve"> Form. 12, Ziff. 4.5</t>
  </si>
  <si>
    <t xml:space="preserve">   Abziehbare Fahrkosten</t>
  </si>
  <si>
    <t xml:space="preserve">   Zu besteuernde geldwerte Leistung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</si>
</sst>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ab &quot;0000"/>
    <numFmt numFmtId="165" formatCode="\-\ #,##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rade Gothic"/>
    </font>
    <font>
      <sz val="10"/>
      <color theme="1"/>
      <name val="Wingdings"/>
      <charset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.5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Wingdings"/>
      <charset val="2"/>
    </font>
    <font>
      <i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7" fillId="0" borderId="0" xfId="0" applyFont="1"/>
    <xf numFmtId="3" fontId="7" fillId="0" borderId="0" xfId="0" applyNumberFormat="1" applyFont="1"/>
    <xf numFmtId="1" fontId="7" fillId="0" borderId="0" xfId="0" applyNumberFormat="1" applyFont="1" applyAlignment="1">
      <alignment horizontal="left"/>
    </xf>
    <xf numFmtId="0" fontId="6" fillId="2" borderId="14" xfId="0" applyFont="1" applyFill="1" applyBorder="1" applyAlignment="1"/>
    <xf numFmtId="3" fontId="6" fillId="2" borderId="16" xfId="0" applyNumberFormat="1" applyFont="1" applyFill="1" applyBorder="1" applyAlignment="1">
      <alignment horizontal="right"/>
    </xf>
    <xf numFmtId="1" fontId="6" fillId="2" borderId="14" xfId="0" applyNumberFormat="1" applyFont="1" applyFill="1" applyBorder="1" applyAlignment="1">
      <alignment horizontal="left"/>
    </xf>
    <xf numFmtId="0" fontId="6" fillId="2" borderId="5" xfId="0" applyFont="1" applyFill="1" applyBorder="1"/>
    <xf numFmtId="0" fontId="7" fillId="4" borderId="25" xfId="0" applyFont="1" applyFill="1" applyBorder="1"/>
    <xf numFmtId="0" fontId="7" fillId="4" borderId="26" xfId="0" applyFont="1" applyFill="1" applyBorder="1"/>
    <xf numFmtId="0" fontId="7" fillId="3" borderId="25" xfId="0" applyFont="1" applyFill="1" applyBorder="1"/>
    <xf numFmtId="0" fontId="7" fillId="3" borderId="26" xfId="0" applyFont="1" applyFill="1" applyBorder="1"/>
    <xf numFmtId="164" fontId="7" fillId="8" borderId="6" xfId="0" applyNumberFormat="1" applyFont="1" applyFill="1" applyBorder="1" applyAlignment="1">
      <alignment horizontal="left"/>
    </xf>
    <xf numFmtId="3" fontId="7" fillId="5" borderId="8" xfId="0" applyNumberFormat="1" applyFont="1" applyFill="1" applyBorder="1"/>
    <xf numFmtId="164" fontId="7" fillId="8" borderId="9" xfId="0" applyNumberFormat="1" applyFont="1" applyFill="1" applyBorder="1" applyAlignment="1">
      <alignment horizontal="left"/>
    </xf>
    <xf numFmtId="3" fontId="7" fillId="5" borderId="10" xfId="0" applyNumberFormat="1" applyFont="1" applyFill="1" applyBorder="1"/>
    <xf numFmtId="164" fontId="7" fillId="8" borderId="11" xfId="0" applyNumberFormat="1" applyFont="1" applyFill="1" applyBorder="1" applyAlignment="1">
      <alignment horizontal="left"/>
    </xf>
    <xf numFmtId="3" fontId="7" fillId="5" borderId="13" xfId="0" applyNumberFormat="1" applyFont="1" applyFill="1" applyBorder="1"/>
    <xf numFmtId="164" fontId="7" fillId="6" borderId="6" xfId="0" applyNumberFormat="1" applyFont="1" applyFill="1" applyBorder="1" applyAlignment="1">
      <alignment horizontal="left"/>
    </xf>
    <xf numFmtId="3" fontId="7" fillId="7" borderId="8" xfId="0" applyNumberFormat="1" applyFont="1" applyFill="1" applyBorder="1"/>
    <xf numFmtId="164" fontId="7" fillId="6" borderId="9" xfId="0" applyNumberFormat="1" applyFont="1" applyFill="1" applyBorder="1" applyAlignment="1">
      <alignment horizontal="left"/>
    </xf>
    <xf numFmtId="3" fontId="7" fillId="7" borderId="10" xfId="0" applyNumberFormat="1" applyFont="1" applyFill="1" applyBorder="1"/>
    <xf numFmtId="164" fontId="7" fillId="6" borderId="9" xfId="0" applyNumberFormat="1" applyFont="1" applyFill="1" applyBorder="1"/>
    <xf numFmtId="164" fontId="7" fillId="6" borderId="9" xfId="0" applyNumberFormat="1" applyFont="1" applyFill="1" applyBorder="1" applyAlignment="1">
      <alignment horizontal="right"/>
    </xf>
    <xf numFmtId="3" fontId="7" fillId="7" borderId="10" xfId="0" applyNumberFormat="1" applyFont="1" applyFill="1" applyBorder="1" applyAlignment="1">
      <alignment horizontal="left"/>
    </xf>
    <xf numFmtId="164" fontId="7" fillId="6" borderId="11" xfId="0" applyNumberFormat="1" applyFont="1" applyFill="1" applyBorder="1"/>
    <xf numFmtId="3" fontId="7" fillId="7" borderId="13" xfId="0" applyNumberFormat="1" applyFont="1" applyFill="1" applyBorder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horizontal="center" vertical="top" wrapText="1"/>
    </xf>
    <xf numFmtId="9" fontId="4" fillId="0" borderId="0" xfId="0" applyNumberFormat="1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0" fontId="4" fillId="0" borderId="6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4" fillId="0" borderId="10" xfId="0" applyFont="1" applyBorder="1" applyAlignment="1" applyProtection="1">
      <alignment vertical="center" wrapText="1"/>
    </xf>
    <xf numFmtId="3" fontId="4" fillId="0" borderId="17" xfId="0" applyNumberFormat="1" applyFont="1" applyBorder="1" applyAlignment="1" applyProtection="1">
      <alignment vertical="center" wrapText="1"/>
    </xf>
    <xf numFmtId="3" fontId="4" fillId="0" borderId="18" xfId="0" applyNumberFormat="1" applyFont="1" applyBorder="1" applyAlignment="1" applyProtection="1">
      <alignment vertical="center" wrapText="1"/>
    </xf>
    <xf numFmtId="3" fontId="4" fillId="0" borderId="19" xfId="0" applyNumberFormat="1" applyFont="1" applyBorder="1" applyAlignment="1" applyProtection="1">
      <alignment vertical="center" wrapText="1"/>
    </xf>
    <xf numFmtId="3" fontId="4" fillId="0" borderId="20" xfId="0" applyNumberFormat="1" applyFont="1" applyBorder="1" applyAlignment="1" applyProtection="1">
      <alignment vertical="center" wrapText="1"/>
    </xf>
    <xf numFmtId="3" fontId="4" fillId="0" borderId="0" xfId="0" applyNumberFormat="1" applyFont="1" applyBorder="1" applyAlignment="1" applyProtection="1">
      <alignment vertical="center" wrapText="1"/>
    </xf>
    <xf numFmtId="3" fontId="4" fillId="0" borderId="21" xfId="0" applyNumberFormat="1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left" vertical="center" wrapText="1"/>
    </xf>
    <xf numFmtId="3" fontId="4" fillId="0" borderId="22" xfId="0" applyNumberFormat="1" applyFont="1" applyBorder="1" applyAlignment="1" applyProtection="1">
      <alignment vertical="center" wrapText="1"/>
    </xf>
    <xf numFmtId="3" fontId="4" fillId="0" borderId="23" xfId="0" applyNumberFormat="1" applyFont="1" applyBorder="1" applyAlignment="1" applyProtection="1">
      <alignment vertical="center" wrapText="1"/>
    </xf>
    <xf numFmtId="3" fontId="4" fillId="0" borderId="24" xfId="0" applyNumberFormat="1" applyFont="1" applyBorder="1" applyAlignment="1" applyProtection="1">
      <alignment vertical="center" wrapText="1"/>
    </xf>
    <xf numFmtId="0" fontId="4" fillId="0" borderId="11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vertical="center" wrapText="1"/>
    </xf>
    <xf numFmtId="0" fontId="4" fillId="0" borderId="13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textRotation="90" wrapText="1"/>
    </xf>
    <xf numFmtId="0" fontId="2" fillId="0" borderId="0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vertical="center" wrapText="1"/>
    </xf>
    <xf numFmtId="0" fontId="4" fillId="0" borderId="18" xfId="0" applyFont="1" applyBorder="1" applyAlignment="1" applyProtection="1">
      <alignment vertical="center" wrapText="1"/>
    </xf>
    <xf numFmtId="0" fontId="4" fillId="0" borderId="19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vertical="center" wrapText="1"/>
    </xf>
    <xf numFmtId="0" fontId="4" fillId="0" borderId="21" xfId="0" applyFont="1" applyBorder="1" applyAlignment="1" applyProtection="1">
      <alignment vertical="center" wrapText="1"/>
    </xf>
    <xf numFmtId="0" fontId="4" fillId="0" borderId="22" xfId="0" applyFont="1" applyBorder="1" applyAlignment="1" applyProtection="1">
      <alignment vertical="center" wrapText="1"/>
    </xf>
    <xf numFmtId="0" fontId="4" fillId="0" borderId="23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right" vertical="center" wrapText="1"/>
    </xf>
    <xf numFmtId="3" fontId="4" fillId="0" borderId="0" xfId="0" applyNumberFormat="1" applyFont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right" vertical="center" wrapText="1"/>
    </xf>
    <xf numFmtId="3" fontId="4" fillId="0" borderId="0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left" vertical="top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shrinkToFit="1"/>
      <protection locked="0"/>
    </xf>
    <xf numFmtId="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center" vertical="center" shrinkToFit="1"/>
      <protection locked="0"/>
    </xf>
    <xf numFmtId="0" fontId="4" fillId="3" borderId="3" xfId="0" applyFont="1" applyFill="1" applyBorder="1" applyAlignment="1" applyProtection="1">
      <alignment horizontal="center" vertical="center" shrinkToFit="1"/>
      <protection locked="0"/>
    </xf>
    <xf numFmtId="0" fontId="4" fillId="3" borderId="4" xfId="0" applyFont="1" applyFill="1" applyBorder="1" applyAlignment="1" applyProtection="1">
      <alignment horizontal="center" vertical="center" shrinkToFit="1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3" fontId="4" fillId="3" borderId="1" xfId="0" applyNumberFormat="1" applyFont="1" applyFill="1" applyBorder="1" applyAlignment="1" applyProtection="1">
      <alignment horizontal="right" vertical="center"/>
      <protection locked="0"/>
    </xf>
    <xf numFmtId="3" fontId="4" fillId="0" borderId="2" xfId="0" applyNumberFormat="1" applyFont="1" applyBorder="1" applyAlignment="1" applyProtection="1">
      <alignment horizontal="right" vertical="center" wrapText="1"/>
    </xf>
    <xf numFmtId="3" fontId="4" fillId="0" borderId="3" xfId="0" applyNumberFormat="1" applyFont="1" applyBorder="1" applyAlignment="1" applyProtection="1">
      <alignment horizontal="right" vertical="center" wrapText="1"/>
    </xf>
    <xf numFmtId="3" fontId="4" fillId="0" borderId="4" xfId="0" applyNumberFormat="1" applyFont="1" applyBorder="1" applyAlignment="1" applyProtection="1">
      <alignment horizontal="right" vertical="center" wrapText="1"/>
    </xf>
    <xf numFmtId="0" fontId="4" fillId="0" borderId="0" xfId="0" applyFont="1" applyAlignment="1" applyProtection="1">
      <alignment horizontal="righ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12" fillId="0" borderId="2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top" wrapText="1"/>
    </xf>
    <xf numFmtId="0" fontId="10" fillId="10" borderId="0" xfId="0" applyFont="1" applyFill="1" applyAlignment="1" applyProtection="1">
      <alignment horizontal="center" vertical="center" wrapText="1"/>
    </xf>
    <xf numFmtId="0" fontId="3" fillId="0" borderId="0" xfId="0" applyFont="1" applyAlignment="1" applyProtection="1">
      <alignment horizontal="right" vertical="center" wrapText="1"/>
    </xf>
    <xf numFmtId="0" fontId="3" fillId="0" borderId="21" xfId="0" applyFont="1" applyBorder="1" applyAlignment="1" applyProtection="1">
      <alignment horizontal="right" vertical="center" wrapText="1"/>
    </xf>
    <xf numFmtId="0" fontId="4" fillId="0" borderId="17" xfId="0" applyFont="1" applyBorder="1" applyAlignment="1" applyProtection="1">
      <alignment horizontal="center" vertical="center" textRotation="90" wrapText="1"/>
    </xf>
    <xf numFmtId="0" fontId="4" fillId="0" borderId="18" xfId="0" applyFont="1" applyBorder="1" applyAlignment="1" applyProtection="1">
      <alignment horizontal="center" vertical="center" textRotation="90" wrapText="1"/>
    </xf>
    <xf numFmtId="0" fontId="4" fillId="0" borderId="19" xfId="0" applyFont="1" applyBorder="1" applyAlignment="1" applyProtection="1">
      <alignment horizontal="center" vertical="center" textRotation="90" wrapText="1"/>
    </xf>
    <xf numFmtId="0" fontId="4" fillId="0" borderId="20" xfId="0" applyFont="1" applyBorder="1" applyAlignment="1" applyProtection="1">
      <alignment horizontal="center" vertical="center" textRotation="90" wrapText="1"/>
    </xf>
    <xf numFmtId="0" fontId="4" fillId="0" borderId="0" xfId="0" applyFont="1" applyBorder="1" applyAlignment="1" applyProtection="1">
      <alignment horizontal="center" vertical="center" textRotation="90" wrapText="1"/>
    </xf>
    <xf numFmtId="0" fontId="4" fillId="0" borderId="21" xfId="0" applyFont="1" applyBorder="1" applyAlignment="1" applyProtection="1">
      <alignment horizontal="center" vertical="center" textRotation="90" wrapText="1"/>
    </xf>
    <xf numFmtId="0" fontId="4" fillId="0" borderId="22" xfId="0" applyFont="1" applyBorder="1" applyAlignment="1" applyProtection="1">
      <alignment horizontal="center" vertical="center" textRotation="90" wrapText="1"/>
    </xf>
    <xf numFmtId="0" fontId="4" fillId="0" borderId="23" xfId="0" applyFont="1" applyBorder="1" applyAlignment="1" applyProtection="1">
      <alignment horizontal="center" vertical="center" textRotation="90" wrapText="1"/>
    </xf>
    <xf numFmtId="0" fontId="4" fillId="0" borderId="24" xfId="0" applyFont="1" applyBorder="1" applyAlignment="1" applyProtection="1">
      <alignment horizontal="center" vertical="center" textRotation="90" wrapText="1"/>
    </xf>
    <xf numFmtId="0" fontId="3" fillId="0" borderId="6" xfId="0" applyFont="1" applyBorder="1" applyAlignment="1" applyProtection="1">
      <alignment horizontal="center" vertical="center" textRotation="90" wrapText="1"/>
    </xf>
    <xf numFmtId="0" fontId="3" fillId="0" borderId="7" xfId="0" applyFont="1" applyBorder="1" applyAlignment="1" applyProtection="1">
      <alignment horizontal="center" vertical="center" textRotation="90" wrapText="1"/>
    </xf>
    <xf numFmtId="0" fontId="3" fillId="0" borderId="8" xfId="0" applyFont="1" applyBorder="1" applyAlignment="1" applyProtection="1">
      <alignment horizontal="center" vertical="center" textRotation="90" wrapText="1"/>
    </xf>
    <xf numFmtId="0" fontId="3" fillId="0" borderId="9" xfId="0" applyFont="1" applyBorder="1" applyAlignment="1" applyProtection="1">
      <alignment horizontal="center" vertical="center" textRotation="90" wrapText="1"/>
    </xf>
    <xf numFmtId="0" fontId="3" fillId="0" borderId="0" xfId="0" applyFont="1" applyBorder="1" applyAlignment="1" applyProtection="1">
      <alignment horizontal="center" vertical="center" textRotation="90" wrapText="1"/>
    </xf>
    <xf numFmtId="0" fontId="3" fillId="0" borderId="10" xfId="0" applyFont="1" applyBorder="1" applyAlignment="1" applyProtection="1">
      <alignment horizontal="center" vertical="center" textRotation="90" wrapText="1"/>
    </xf>
    <xf numFmtId="0" fontId="3" fillId="0" borderId="11" xfId="0" applyFont="1" applyBorder="1" applyAlignment="1" applyProtection="1">
      <alignment horizontal="center" vertical="center" textRotation="90" wrapText="1"/>
    </xf>
    <xf numFmtId="0" fontId="3" fillId="0" borderId="12" xfId="0" applyFont="1" applyBorder="1" applyAlignment="1" applyProtection="1">
      <alignment horizontal="center" vertical="center" textRotation="90" wrapText="1"/>
    </xf>
    <xf numFmtId="0" fontId="3" fillId="0" borderId="13" xfId="0" applyFont="1" applyBorder="1" applyAlignment="1" applyProtection="1">
      <alignment horizontal="center" vertical="center" textRotation="90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3" fontId="3" fillId="0" borderId="14" xfId="0" applyNumberFormat="1" applyFont="1" applyBorder="1" applyAlignment="1" applyProtection="1">
      <alignment horizontal="right" vertical="center" wrapText="1"/>
    </xf>
    <xf numFmtId="3" fontId="3" fillId="0" borderId="15" xfId="0" applyNumberFormat="1" applyFont="1" applyBorder="1" applyAlignment="1" applyProtection="1">
      <alignment horizontal="right" vertical="center" wrapText="1"/>
    </xf>
    <xf numFmtId="3" fontId="3" fillId="0" borderId="16" xfId="0" applyNumberFormat="1" applyFont="1" applyBorder="1" applyAlignment="1" applyProtection="1">
      <alignment horizontal="right" vertical="center" wrapText="1"/>
    </xf>
    <xf numFmtId="165" fontId="12" fillId="0" borderId="2" xfId="0" applyNumberFormat="1" applyFont="1" applyBorder="1" applyAlignment="1" applyProtection="1">
      <alignment horizontal="right" vertical="center" wrapText="1"/>
    </xf>
    <xf numFmtId="165" fontId="12" fillId="0" borderId="3" xfId="0" applyNumberFormat="1" applyFont="1" applyBorder="1" applyAlignment="1" applyProtection="1">
      <alignment horizontal="right" vertical="center" wrapText="1"/>
    </xf>
    <xf numFmtId="165" fontId="12" fillId="0" borderId="4" xfId="0" applyNumberFormat="1" applyFont="1" applyBorder="1" applyAlignment="1" applyProtection="1">
      <alignment horizontal="right" vertical="center" wrapText="1"/>
    </xf>
    <xf numFmtId="3" fontId="12" fillId="0" borderId="2" xfId="0" applyNumberFormat="1" applyFont="1" applyBorder="1" applyAlignment="1" applyProtection="1">
      <alignment horizontal="right" vertical="center" wrapText="1"/>
    </xf>
    <xf numFmtId="3" fontId="12" fillId="0" borderId="3" xfId="0" applyNumberFormat="1" applyFont="1" applyBorder="1" applyAlignment="1" applyProtection="1">
      <alignment horizontal="right" vertical="center" wrapText="1"/>
    </xf>
    <xf numFmtId="3" fontId="12" fillId="0" borderId="4" xfId="0" applyNumberFormat="1" applyFont="1" applyBorder="1" applyAlignment="1" applyProtection="1">
      <alignment horizontal="right" vertical="center" wrapText="1"/>
    </xf>
    <xf numFmtId="0" fontId="8" fillId="9" borderId="14" xfId="0" applyFont="1" applyFill="1" applyBorder="1" applyAlignment="1">
      <alignment horizontal="center"/>
    </xf>
    <xf numFmtId="0" fontId="8" fillId="9" borderId="15" xfId="0" applyFont="1" applyFill="1" applyBorder="1" applyAlignment="1">
      <alignment horizontal="center"/>
    </xf>
    <xf numFmtId="0" fontId="8" fillId="9" borderId="16" xfId="0" applyFont="1" applyFill="1" applyBorder="1" applyAlignment="1">
      <alignment horizontal="center"/>
    </xf>
  </cellXfs>
  <cellStyles count="1">
    <cellStyle name="Standard" xfId="0" builtinId="0"/>
  </cellStyles>
  <dxfs count="5"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G:/BKOMM/KM.T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7620</xdr:colOff>
      <xdr:row>1</xdr:row>
      <xdr:rowOff>899160</xdr:rowOff>
    </xdr:to>
    <xdr:sp macro="" textlink="">
      <xdr:nvSpPr>
        <xdr:cNvPr id="10" name="Textfeld 9"/>
        <xdr:cNvSpPr txBox="1"/>
      </xdr:nvSpPr>
      <xdr:spPr>
        <a:xfrm>
          <a:off x="0" y="0"/>
          <a:ext cx="2385060" cy="8991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solidFill>
                <a:schemeClr val="dk1"/>
              </a:solidFill>
              <a:effectLst/>
              <a:latin typeface="Trade Gothic" panose="020B0503040303020204" pitchFamily="34" charset="0"/>
              <a:ea typeface="+mn-ea"/>
              <a:cs typeface="+mn-cs"/>
            </a:rPr>
            <a:t>Finanzdepartement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500">
              <a:solidFill>
                <a:schemeClr val="dk1"/>
              </a:solidFill>
              <a:effectLst/>
              <a:latin typeface="Trade Gothic" panose="020B0503040303020204" pitchFamily="34" charset="0"/>
              <a:ea typeface="+mn-ea"/>
              <a:cs typeface="+mn-cs"/>
            </a:rPr>
            <a:t>Steuerverwaltung</a:t>
          </a:r>
          <a:endParaRPr lang="de-CH" sz="1500">
            <a:solidFill>
              <a:schemeClr val="dk1"/>
            </a:solidFill>
            <a:effectLst/>
            <a:latin typeface="Trade Gothic" panose="020B0503040303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45720</xdr:colOff>
      <xdr:row>1</xdr:row>
      <xdr:rowOff>182880</xdr:rowOff>
    </xdr:from>
    <xdr:to>
      <xdr:col>13</xdr:col>
      <xdr:colOff>182880</xdr:colOff>
      <xdr:row>1</xdr:row>
      <xdr:rowOff>1104900</xdr:rowOff>
    </xdr:to>
    <xdr:sp macro="" textlink="">
      <xdr:nvSpPr>
        <xdr:cNvPr id="11" name="Textfeld 10"/>
        <xdr:cNvSpPr txBox="1"/>
      </xdr:nvSpPr>
      <xdr:spPr>
        <a:xfrm>
          <a:off x="1531620" y="182880"/>
          <a:ext cx="2217420" cy="922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solidFill>
                <a:schemeClr val="dk1"/>
              </a:solidFill>
              <a:effectLst/>
              <a:latin typeface="Trade Gothic" panose="020B0503040303020204" pitchFamily="34" charset="0"/>
              <a:ea typeface="+mn-ea"/>
              <a:cs typeface="+mn-cs"/>
            </a:rPr>
            <a:t>Bahnhofstrasse 15</a:t>
          </a:r>
          <a:endParaRPr lang="de-CH" sz="800">
            <a:solidFill>
              <a:schemeClr val="dk1"/>
            </a:solidFill>
            <a:effectLst/>
            <a:latin typeface="Trade Gothic" panose="020B0503040303020204" pitchFamily="34" charset="0"/>
            <a:ea typeface="+mn-ea"/>
            <a:cs typeface="+mn-cs"/>
          </a:endParaRPr>
        </a:p>
        <a:p>
          <a:r>
            <a:rPr lang="de-DE" sz="800">
              <a:solidFill>
                <a:schemeClr val="dk1"/>
              </a:solidFill>
              <a:effectLst/>
              <a:latin typeface="Trade Gothic" panose="020B0503040303020204" pitchFamily="34" charset="0"/>
              <a:ea typeface="+mn-ea"/>
              <a:cs typeface="+mn-cs"/>
            </a:rPr>
            <a:t>Postfach 1232</a:t>
          </a:r>
          <a:endParaRPr lang="de-CH" sz="800">
            <a:solidFill>
              <a:schemeClr val="dk1"/>
            </a:solidFill>
            <a:effectLst/>
            <a:latin typeface="Trade Gothic" panose="020B0503040303020204" pitchFamily="34" charset="0"/>
            <a:ea typeface="+mn-ea"/>
            <a:cs typeface="+mn-cs"/>
          </a:endParaRPr>
        </a:p>
        <a:p>
          <a:r>
            <a:rPr lang="de-DE" sz="800">
              <a:solidFill>
                <a:schemeClr val="dk1"/>
              </a:solidFill>
              <a:effectLst/>
              <a:latin typeface="Trade Gothic" panose="020B0503040303020204" pitchFamily="34" charset="0"/>
              <a:ea typeface="+mn-ea"/>
              <a:cs typeface="+mn-cs"/>
            </a:rPr>
            <a:t>6431 Schwyz</a:t>
          </a:r>
          <a:endParaRPr lang="de-CH" sz="800">
            <a:solidFill>
              <a:schemeClr val="dk1"/>
            </a:solidFill>
            <a:effectLst/>
            <a:latin typeface="Trade Gothic" panose="020B0503040303020204" pitchFamily="34" charset="0"/>
            <a:ea typeface="+mn-ea"/>
            <a:cs typeface="+mn-cs"/>
          </a:endParaRPr>
        </a:p>
        <a:p>
          <a:r>
            <a:rPr lang="de-DE" sz="800">
              <a:solidFill>
                <a:schemeClr val="dk1"/>
              </a:solidFill>
              <a:effectLst/>
              <a:latin typeface="Trade Gothic" panose="020B0503040303020204" pitchFamily="34" charset="0"/>
              <a:ea typeface="+mn-ea"/>
              <a:cs typeface="+mn-cs"/>
            </a:rPr>
            <a:t>Telefon</a:t>
          </a:r>
          <a:r>
            <a:rPr lang="de-DE" sz="800" baseline="0">
              <a:solidFill>
                <a:schemeClr val="dk1"/>
              </a:solidFill>
              <a:effectLst/>
              <a:latin typeface="Trade Gothic" panose="020B0503040303020204" pitchFamily="34" charset="0"/>
              <a:ea typeface="+mn-ea"/>
              <a:cs typeface="+mn-cs"/>
            </a:rPr>
            <a:t> </a:t>
          </a:r>
          <a:r>
            <a:rPr lang="de-DE" sz="800">
              <a:solidFill>
                <a:schemeClr val="dk1"/>
              </a:solidFill>
              <a:effectLst/>
              <a:latin typeface="Trade Gothic" panose="020B0503040303020204" pitchFamily="34" charset="0"/>
              <a:ea typeface="+mn-ea"/>
              <a:cs typeface="+mn-cs"/>
            </a:rPr>
            <a:t>041 819 23 45</a:t>
          </a:r>
          <a:endParaRPr lang="de-CH" sz="800">
            <a:solidFill>
              <a:schemeClr val="dk1"/>
            </a:solidFill>
            <a:effectLst/>
            <a:latin typeface="Trade Gothic" panose="020B0503040303020204" pitchFamily="34" charset="0"/>
            <a:ea typeface="+mn-ea"/>
            <a:cs typeface="+mn-cs"/>
          </a:endParaRPr>
        </a:p>
        <a:p>
          <a:endParaRPr lang="de-CH" sz="800">
            <a:latin typeface="Trade Gothic" panose="020B0503040303020204" pitchFamily="34" charset="0"/>
          </a:endParaRPr>
        </a:p>
      </xdr:txBody>
    </xdr:sp>
    <xdr:clientData/>
  </xdr:twoCellAnchor>
  <xdr:twoCellAnchor editAs="oneCell">
    <xdr:from>
      <xdr:col>28</xdr:col>
      <xdr:colOff>152400</xdr:colOff>
      <xdr:row>1</xdr:row>
      <xdr:rowOff>7620</xdr:rowOff>
    </xdr:from>
    <xdr:to>
      <xdr:col>34</xdr:col>
      <xdr:colOff>281940</xdr:colOff>
      <xdr:row>1</xdr:row>
      <xdr:rowOff>1005840</xdr:rowOff>
    </xdr:to>
    <xdr:pic>
      <xdr:nvPicPr>
        <xdr:cNvPr id="12" name="Bild 1" descr="G:/BKOMM/KM.TIF"/>
        <xdr:cNvPicPr/>
      </xdr:nvPicPr>
      <xdr:blipFill rotWithShape="1"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198"/>
        <a:stretch/>
      </xdr:blipFill>
      <xdr:spPr bwMode="auto">
        <a:xfrm>
          <a:off x="8473440" y="175260"/>
          <a:ext cx="1912620" cy="9982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M45"/>
  <sheetViews>
    <sheetView showGridLines="0" showRowColHeaders="0" tabSelected="1" zoomScaleNormal="100" workbookViewId="0">
      <selection activeCell="Z3" sqref="Z3:AB3"/>
    </sheetView>
  </sheetViews>
  <sheetFormatPr baseColWidth="10" defaultColWidth="11.5703125" defaultRowHeight="12.75" x14ac:dyDescent="0.25"/>
  <cols>
    <col min="1" max="35" width="4.28515625" style="29" customWidth="1"/>
    <col min="36" max="36" width="4.28515625" style="27" customWidth="1"/>
    <col min="37" max="38" width="6.28515625" style="28" hidden="1" customWidth="1"/>
    <col min="39" max="39" width="6.28515625" style="27" hidden="1" customWidth="1"/>
    <col min="40" max="16384" width="11.5703125" style="29"/>
  </cols>
  <sheetData>
    <row r="2" spans="2:39" ht="97.15" customHeight="1" x14ac:dyDescent="0.25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</row>
    <row r="3" spans="2:39" ht="13.15" customHeight="1" x14ac:dyDescent="0.25">
      <c r="B3" s="95" t="s">
        <v>35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7" t="s">
        <v>36</v>
      </c>
      <c r="X3" s="97"/>
      <c r="Y3" s="98"/>
      <c r="Z3" s="70"/>
      <c r="AA3" s="70"/>
      <c r="AB3" s="70"/>
      <c r="AC3" s="97" t="s">
        <v>37</v>
      </c>
      <c r="AD3" s="97"/>
      <c r="AE3" s="97"/>
      <c r="AF3" s="98"/>
      <c r="AG3" s="70"/>
      <c r="AH3" s="70"/>
      <c r="AI3" s="70"/>
    </row>
    <row r="4" spans="2:39" ht="13.15" customHeight="1" x14ac:dyDescent="0.25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X4" s="96" t="str">
        <f>IF(AG3&gt;2015,"",IF(AK19+AK21=0,"","Das oben stehende Feld 'Für das Jahr' ist zwingend auszufüllen."))</f>
        <v/>
      </c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</row>
    <row r="5" spans="2:39" x14ac:dyDescent="0.25">
      <c r="C5" s="30"/>
      <c r="D5" s="30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</row>
    <row r="6" spans="2:39" ht="56.45" customHeight="1" x14ac:dyDescent="0.25">
      <c r="B6" s="73" t="s">
        <v>0</v>
      </c>
      <c r="C6" s="73"/>
      <c r="D6" s="73"/>
      <c r="E6" s="73"/>
      <c r="F6" s="73" t="s">
        <v>1</v>
      </c>
      <c r="G6" s="73"/>
      <c r="H6" s="73"/>
      <c r="I6" s="73"/>
      <c r="J6" s="73" t="s">
        <v>39</v>
      </c>
      <c r="K6" s="73"/>
      <c r="L6" s="73"/>
      <c r="M6" s="73"/>
      <c r="N6" s="73" t="s">
        <v>28</v>
      </c>
      <c r="O6" s="73"/>
      <c r="P6" s="73"/>
      <c r="Q6" s="73" t="s">
        <v>6</v>
      </c>
      <c r="R6" s="73"/>
      <c r="S6" s="73" t="s">
        <v>7</v>
      </c>
      <c r="T6" s="73"/>
      <c r="U6" s="73" t="s">
        <v>29</v>
      </c>
      <c r="V6" s="73"/>
      <c r="W6" s="73"/>
      <c r="X6" s="73"/>
      <c r="Y6" s="73" t="s">
        <v>30</v>
      </c>
      <c r="Z6" s="73"/>
      <c r="AA6" s="73"/>
      <c r="AB6" s="31"/>
      <c r="AC6" s="73" t="s">
        <v>9</v>
      </c>
      <c r="AD6" s="73"/>
      <c r="AE6" s="73"/>
      <c r="AF6" s="31"/>
      <c r="AG6" s="73" t="s">
        <v>8</v>
      </c>
      <c r="AH6" s="73"/>
      <c r="AI6" s="73"/>
      <c r="AJ6" s="31"/>
      <c r="AK6" s="32" t="s">
        <v>24</v>
      </c>
      <c r="AL6" s="32" t="s">
        <v>26</v>
      </c>
      <c r="AM6" s="31" t="s">
        <v>25</v>
      </c>
    </row>
    <row r="7" spans="2:39" ht="4.9000000000000004" customHeight="1" x14ac:dyDescent="0.25">
      <c r="AJ7" s="29"/>
      <c r="AK7" s="30"/>
      <c r="AL7" s="30"/>
      <c r="AM7" s="29"/>
    </row>
    <row r="8" spans="2:39" ht="13.15" customHeight="1" x14ac:dyDescent="0.25">
      <c r="B8" s="71"/>
      <c r="C8" s="71"/>
      <c r="D8" s="71"/>
      <c r="E8" s="71"/>
      <c r="F8" s="74"/>
      <c r="G8" s="75"/>
      <c r="H8" s="75"/>
      <c r="I8" s="76"/>
      <c r="J8" s="70"/>
      <c r="K8" s="77"/>
      <c r="L8" s="77"/>
      <c r="M8" s="78"/>
      <c r="N8" s="70"/>
      <c r="O8" s="70"/>
      <c r="P8" s="70"/>
      <c r="Q8" s="70"/>
      <c r="R8" s="70"/>
      <c r="S8" s="70"/>
      <c r="T8" s="70"/>
      <c r="U8" s="72"/>
      <c r="V8" s="72"/>
      <c r="W8" s="72"/>
      <c r="X8" s="72"/>
      <c r="Y8" s="70"/>
      <c r="Z8" s="70"/>
      <c r="AA8" s="70"/>
      <c r="AC8" s="69" t="str">
        <f>IF(AL8="F","",IF(AK8=1,N8*Q8*S8*AL8,""))</f>
        <v/>
      </c>
      <c r="AD8" s="69"/>
      <c r="AE8" s="69"/>
      <c r="AG8" s="69" t="str">
        <f>IF(AL8="F","",IF(AK8=2,N8*Q8*S8*AM8*AL8,""))</f>
        <v/>
      </c>
      <c r="AH8" s="69"/>
      <c r="AI8" s="69"/>
      <c r="AK8" s="28">
        <f>IF(J8="nein",1,IF(J8="ja",2,0))</f>
        <v>0</v>
      </c>
      <c r="AL8" s="28" t="str">
        <f>IF(Y8="Auto",0.7,IF(Y8="Motorrad",0.4,"F"))</f>
        <v>F</v>
      </c>
      <c r="AM8" s="33">
        <f>100%-U8</f>
        <v>1</v>
      </c>
    </row>
    <row r="9" spans="2:39" x14ac:dyDescent="0.25">
      <c r="B9" s="71"/>
      <c r="C9" s="71"/>
      <c r="D9" s="71"/>
      <c r="E9" s="71"/>
      <c r="F9" s="71"/>
      <c r="G9" s="71"/>
      <c r="H9" s="71"/>
      <c r="I9" s="71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2"/>
      <c r="V9" s="72"/>
      <c r="W9" s="72"/>
      <c r="X9" s="72"/>
      <c r="Y9" s="70"/>
      <c r="Z9" s="70"/>
      <c r="AA9" s="70"/>
      <c r="AC9" s="69" t="str">
        <f>IF(AL9="F","",IF(AK9=1,N9*Q9*S9*AL9,""))</f>
        <v/>
      </c>
      <c r="AD9" s="69"/>
      <c r="AE9" s="69"/>
      <c r="AG9" s="69" t="str">
        <f>IF(AL9="F","",IF(AK9=2,N9*Q9*S9*AM9*AL9,""))</f>
        <v/>
      </c>
      <c r="AH9" s="69"/>
      <c r="AI9" s="69"/>
      <c r="AK9" s="28">
        <f>IF(J9="nein",1,IF(J9="ja",2,0))</f>
        <v>0</v>
      </c>
      <c r="AL9" s="28" t="str">
        <f>IF(Y9="Auto",0.7,IF(Y9="Motorrad",0.4,"F"))</f>
        <v>F</v>
      </c>
      <c r="AM9" s="33">
        <f>100%-U9</f>
        <v>1</v>
      </c>
    </row>
    <row r="10" spans="2:39" x14ac:dyDescent="0.25">
      <c r="B10" s="71"/>
      <c r="C10" s="71"/>
      <c r="D10" s="71"/>
      <c r="E10" s="71"/>
      <c r="F10" s="71"/>
      <c r="G10" s="71"/>
      <c r="H10" s="71"/>
      <c r="I10" s="71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2"/>
      <c r="V10" s="72"/>
      <c r="W10" s="72"/>
      <c r="X10" s="72"/>
      <c r="Y10" s="70"/>
      <c r="Z10" s="70"/>
      <c r="AA10" s="70"/>
      <c r="AC10" s="69" t="str">
        <f>IF(AL10="F","",IF(AK10=1,N10*Q10*S10*AL10,""))</f>
        <v/>
      </c>
      <c r="AD10" s="69"/>
      <c r="AE10" s="69"/>
      <c r="AG10" s="69" t="str">
        <f>IF(AL10="F","",IF(AK10=2,N10*Q10*S10*AM10*AL10,""))</f>
        <v/>
      </c>
      <c r="AH10" s="69"/>
      <c r="AI10" s="69"/>
      <c r="AK10" s="28">
        <f>IF(J10="nein",1,IF(J10="ja",2,0))</f>
        <v>0</v>
      </c>
      <c r="AL10" s="28" t="str">
        <f>IF(Y10="Auto",0.7,IF(Y10="Motorrad",0.4,"F"))</f>
        <v>F</v>
      </c>
      <c r="AM10" s="33">
        <f>100%-U10</f>
        <v>1</v>
      </c>
    </row>
    <row r="11" spans="2:39" x14ac:dyDescent="0.25">
      <c r="B11" s="71"/>
      <c r="C11" s="71"/>
      <c r="D11" s="71"/>
      <c r="E11" s="71"/>
      <c r="F11" s="71"/>
      <c r="G11" s="71"/>
      <c r="H11" s="71"/>
      <c r="I11" s="71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2"/>
      <c r="V11" s="72"/>
      <c r="W11" s="72"/>
      <c r="X11" s="72"/>
      <c r="Y11" s="70"/>
      <c r="Z11" s="70"/>
      <c r="AA11" s="70"/>
      <c r="AC11" s="69" t="str">
        <f>IF(AL11="F","",IF(AK11=1,N11*Q11*S11*AL11,""))</f>
        <v/>
      </c>
      <c r="AD11" s="69"/>
      <c r="AE11" s="69"/>
      <c r="AG11" s="69" t="str">
        <f>IF(AL11="F","",IF(AK11=2,N11*Q11*S11*AM11*AL11,""))</f>
        <v/>
      </c>
      <c r="AH11" s="69"/>
      <c r="AI11" s="69"/>
      <c r="AK11" s="28">
        <f>IF(J11="nein",1,IF(J11="ja",2,0))</f>
        <v>0</v>
      </c>
      <c r="AL11" s="28" t="str">
        <f>IF(Y11="Auto",0.7,IF(Y11="Motorrad",0.4,"F"))</f>
        <v>F</v>
      </c>
      <c r="AM11" s="33">
        <f>100%-U11</f>
        <v>1</v>
      </c>
    </row>
    <row r="12" spans="2:39" x14ac:dyDescent="0.25">
      <c r="B12" s="71"/>
      <c r="C12" s="71"/>
      <c r="D12" s="71"/>
      <c r="E12" s="71"/>
      <c r="F12" s="71"/>
      <c r="G12" s="71"/>
      <c r="H12" s="71"/>
      <c r="I12" s="71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2"/>
      <c r="V12" s="72"/>
      <c r="W12" s="72"/>
      <c r="X12" s="72"/>
      <c r="Y12" s="70"/>
      <c r="Z12" s="70"/>
      <c r="AA12" s="70"/>
      <c r="AC12" s="69" t="str">
        <f>IF(AL12="F","",IF(AK12=1,N12*Q12*S12*AL12,""))</f>
        <v/>
      </c>
      <c r="AD12" s="69"/>
      <c r="AE12" s="69"/>
      <c r="AG12" s="69" t="str">
        <f>IF(AL12="F","",IF(AK12=2,N12*Q12*S12*AM12*AL12,""))</f>
        <v/>
      </c>
      <c r="AH12" s="69"/>
      <c r="AI12" s="69"/>
      <c r="AK12" s="28">
        <f>IF(J12="nein",1,IF(J12="ja",2,0))</f>
        <v>0</v>
      </c>
      <c r="AL12" s="28" t="str">
        <f>IF(Y12="Auto",0.7,IF(Y12="Motorrad",0.4,"F"))</f>
        <v>F</v>
      </c>
      <c r="AM12" s="33">
        <f>100%-U12</f>
        <v>1</v>
      </c>
    </row>
    <row r="13" spans="2:39" ht="4.9000000000000004" customHeight="1" x14ac:dyDescent="0.25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65"/>
      <c r="AD13" s="65"/>
      <c r="AE13" s="65"/>
      <c r="AF13" s="30"/>
      <c r="AG13" s="30"/>
      <c r="AH13" s="30"/>
      <c r="AI13" s="30"/>
    </row>
    <row r="14" spans="2:39" ht="13.15" customHeight="1" x14ac:dyDescent="0.25">
      <c r="C14" s="30"/>
      <c r="D14" s="30"/>
      <c r="J14" s="83" t="s">
        <v>31</v>
      </c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C14" s="80" t="str">
        <f>IF((SUM(AC8:AE12))=0,"",((SUM(AC8:AE12))))</f>
        <v/>
      </c>
      <c r="AD14" s="81"/>
      <c r="AE14" s="82"/>
    </row>
    <row r="15" spans="2:39" ht="4.9000000000000004" customHeight="1" x14ac:dyDescent="0.25">
      <c r="C15" s="30"/>
      <c r="D15" s="30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C15" s="28"/>
      <c r="AD15" s="28"/>
      <c r="AE15" s="28"/>
    </row>
    <row r="16" spans="2:39" ht="13.15" customHeight="1" x14ac:dyDescent="0.25">
      <c r="C16" s="30"/>
      <c r="D16" s="30"/>
      <c r="J16" s="83" t="s">
        <v>32</v>
      </c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C16" s="79"/>
      <c r="AD16" s="79"/>
      <c r="AE16" s="79"/>
    </row>
    <row r="17" spans="2:37" ht="13.15" customHeight="1" x14ac:dyDescent="0.25">
      <c r="C17" s="30"/>
      <c r="D17" s="30"/>
      <c r="J17" s="83" t="s">
        <v>15</v>
      </c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C17" s="79"/>
      <c r="AD17" s="79"/>
      <c r="AE17" s="79"/>
    </row>
    <row r="18" spans="2:37" ht="4.9000000000000004" customHeight="1" x14ac:dyDescent="0.25">
      <c r="C18" s="30"/>
      <c r="D18" s="30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C18" s="28"/>
      <c r="AD18" s="28"/>
      <c r="AE18" s="28"/>
    </row>
    <row r="19" spans="2:37" ht="13.15" customHeight="1" x14ac:dyDescent="0.25">
      <c r="C19" s="30"/>
      <c r="D19" s="30"/>
      <c r="J19" s="83" t="s">
        <v>16</v>
      </c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C19" s="80">
        <f>IF((SUM(AC14:AE17))=0,0,((SUM(AC14:AE17))))</f>
        <v>0</v>
      </c>
      <c r="AD19" s="81"/>
      <c r="AE19" s="82"/>
      <c r="AK19" s="28">
        <f>IF(AC19="",0,IF(AC19=0,0,1))</f>
        <v>0</v>
      </c>
    </row>
    <row r="20" spans="2:37" ht="4.9000000000000004" customHeight="1" x14ac:dyDescent="0.25">
      <c r="C20" s="30"/>
      <c r="D20" s="30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spans="2:37" ht="13.15" customHeight="1" x14ac:dyDescent="0.25">
      <c r="C21" s="30"/>
      <c r="D21" s="30"/>
      <c r="J21" s="83" t="s">
        <v>14</v>
      </c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G21" s="80">
        <f>IF((SUM(AG8:AI12))=0,0,((SUM(AG8:AI12))))</f>
        <v>0</v>
      </c>
      <c r="AH21" s="81"/>
      <c r="AI21" s="82"/>
      <c r="AK21" s="28">
        <f>IF(AG21="",0,IF(AG21=0,0,1))</f>
        <v>0</v>
      </c>
    </row>
    <row r="22" spans="2:37" ht="9.6" customHeight="1" thickBot="1" x14ac:dyDescent="0.3">
      <c r="C22" s="30"/>
      <c r="D22" s="30"/>
    </row>
    <row r="23" spans="2:37" ht="9.6" customHeight="1" x14ac:dyDescent="0.25"/>
    <row r="24" spans="2:37" ht="10.15" customHeight="1" x14ac:dyDescent="0.25">
      <c r="B24" s="99" t="s">
        <v>38</v>
      </c>
      <c r="C24" s="100"/>
      <c r="D24" s="101"/>
      <c r="E24" s="55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7"/>
    </row>
    <row r="25" spans="2:37" ht="13.15" customHeight="1" x14ac:dyDescent="0.25">
      <c r="B25" s="102"/>
      <c r="C25" s="103"/>
      <c r="D25" s="104"/>
      <c r="E25" s="58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117" t="s">
        <v>10</v>
      </c>
      <c r="Q25" s="118"/>
      <c r="R25" s="118"/>
      <c r="S25" s="118"/>
      <c r="T25" s="118"/>
      <c r="U25" s="118"/>
      <c r="V25" s="118"/>
      <c r="W25" s="118"/>
      <c r="X25" s="119"/>
      <c r="Y25" s="27"/>
      <c r="Z25" s="117" t="s">
        <v>11</v>
      </c>
      <c r="AA25" s="118"/>
      <c r="AB25" s="118"/>
      <c r="AC25" s="118"/>
      <c r="AD25" s="118"/>
      <c r="AE25" s="118"/>
      <c r="AF25" s="118"/>
      <c r="AG25" s="118"/>
      <c r="AH25" s="119"/>
      <c r="AI25" s="59"/>
    </row>
    <row r="26" spans="2:37" ht="4.9000000000000004" customHeight="1" x14ac:dyDescent="0.25">
      <c r="B26" s="102"/>
      <c r="C26" s="103"/>
      <c r="D26" s="104"/>
      <c r="E26" s="58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40"/>
      <c r="Q26" s="41"/>
      <c r="R26" s="41"/>
      <c r="S26" s="41"/>
      <c r="T26" s="41"/>
      <c r="U26" s="41"/>
      <c r="V26" s="41"/>
      <c r="W26" s="41"/>
      <c r="X26" s="42"/>
      <c r="Y26" s="27"/>
      <c r="Z26" s="40"/>
      <c r="AA26" s="41"/>
      <c r="AB26" s="41"/>
      <c r="AC26" s="41"/>
      <c r="AD26" s="41"/>
      <c r="AE26" s="41"/>
      <c r="AF26" s="41"/>
      <c r="AG26" s="41"/>
      <c r="AH26" s="42"/>
      <c r="AI26" s="59"/>
    </row>
    <row r="27" spans="2:37" ht="13.15" customHeight="1" x14ac:dyDescent="0.25">
      <c r="B27" s="102"/>
      <c r="C27" s="103"/>
      <c r="D27" s="104"/>
      <c r="E27" s="86" t="s">
        <v>12</v>
      </c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43"/>
      <c r="Q27" s="44"/>
      <c r="R27" s="44"/>
      <c r="S27" s="44"/>
      <c r="T27" s="44"/>
      <c r="U27" s="80">
        <f>IF(AG21="",0,AG21)</f>
        <v>0</v>
      </c>
      <c r="V27" s="81"/>
      <c r="W27" s="82"/>
      <c r="X27" s="45"/>
      <c r="Y27" s="27"/>
      <c r="Z27" s="43"/>
      <c r="AA27" s="44"/>
      <c r="AB27" s="44"/>
      <c r="AC27" s="44"/>
      <c r="AD27" s="44"/>
      <c r="AE27" s="80">
        <f>IF(AG21="",0,AG21)</f>
        <v>0</v>
      </c>
      <c r="AF27" s="81"/>
      <c r="AG27" s="82"/>
      <c r="AH27" s="45"/>
      <c r="AI27" s="59"/>
    </row>
    <row r="28" spans="2:37" ht="4.9000000000000004" customHeight="1" x14ac:dyDescent="0.25">
      <c r="B28" s="102"/>
      <c r="C28" s="103"/>
      <c r="D28" s="104"/>
      <c r="E28" s="63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3"/>
      <c r="Q28" s="44"/>
      <c r="R28" s="44"/>
      <c r="S28" s="44"/>
      <c r="T28" s="44"/>
      <c r="U28" s="44"/>
      <c r="V28" s="44"/>
      <c r="W28" s="44"/>
      <c r="X28" s="45"/>
      <c r="Y28" s="27"/>
      <c r="Z28" s="43"/>
      <c r="AA28" s="44"/>
      <c r="AB28" s="44"/>
      <c r="AC28" s="44"/>
      <c r="AD28" s="44"/>
      <c r="AE28" s="44"/>
      <c r="AF28" s="44"/>
      <c r="AG28" s="44"/>
      <c r="AH28" s="45"/>
      <c r="AI28" s="59"/>
    </row>
    <row r="29" spans="2:37" ht="13.15" customHeight="1" x14ac:dyDescent="0.25">
      <c r="B29" s="102"/>
      <c r="C29" s="103"/>
      <c r="D29" s="104"/>
      <c r="E29" s="88" t="s">
        <v>33</v>
      </c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43"/>
      <c r="Q29" s="126">
        <f>IF(AG3="",0,(VLOOKUP(AG3,Grunddaten!B5:C16,2,TRUE)))</f>
        <v>0</v>
      </c>
      <c r="R29" s="127"/>
      <c r="S29" s="128"/>
      <c r="T29" s="44"/>
      <c r="U29" s="44"/>
      <c r="V29" s="44"/>
      <c r="W29" s="44"/>
      <c r="X29" s="45"/>
      <c r="Y29" s="27"/>
      <c r="Z29" s="43"/>
      <c r="AA29" s="126">
        <f>IF(AG3="",0,(VLOOKUP(AG3,Grunddaten!D5:E16,2,TRUE)))</f>
        <v>0</v>
      </c>
      <c r="AB29" s="127"/>
      <c r="AC29" s="128"/>
      <c r="AD29" s="44"/>
      <c r="AE29" s="44"/>
      <c r="AF29" s="44"/>
      <c r="AG29" s="44"/>
      <c r="AH29" s="45"/>
      <c r="AI29" s="59"/>
    </row>
    <row r="30" spans="2:37" ht="4.9000000000000004" customHeight="1" x14ac:dyDescent="0.25">
      <c r="B30" s="102"/>
      <c r="C30" s="103"/>
      <c r="D30" s="104"/>
      <c r="E30" s="63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3"/>
      <c r="Q30" s="44"/>
      <c r="R30" s="44"/>
      <c r="S30" s="44"/>
      <c r="T30" s="44"/>
      <c r="U30" s="44"/>
      <c r="V30" s="44"/>
      <c r="W30" s="44"/>
      <c r="X30" s="45"/>
      <c r="Y30" s="27"/>
      <c r="Z30" s="43"/>
      <c r="AA30" s="44"/>
      <c r="AB30" s="44"/>
      <c r="AC30" s="44"/>
      <c r="AD30" s="44"/>
      <c r="AE30" s="44"/>
      <c r="AF30" s="44"/>
      <c r="AG30" s="44"/>
      <c r="AH30" s="45"/>
      <c r="AI30" s="59"/>
    </row>
    <row r="31" spans="2:37" ht="13.15" customHeight="1" x14ac:dyDescent="0.25">
      <c r="B31" s="102"/>
      <c r="C31" s="103"/>
      <c r="D31" s="104"/>
      <c r="E31" s="86" t="s">
        <v>40</v>
      </c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43"/>
      <c r="Q31" s="123">
        <f>IF(AC19="",0,AC19)</f>
        <v>0</v>
      </c>
      <c r="R31" s="124"/>
      <c r="S31" s="125"/>
      <c r="T31" s="44"/>
      <c r="U31" s="80">
        <f>IF(Q31&gt;=Q29,0,Q29-Q31)</f>
        <v>0</v>
      </c>
      <c r="V31" s="81"/>
      <c r="W31" s="82"/>
      <c r="X31" s="45"/>
      <c r="Y31" s="27"/>
      <c r="Z31" s="43"/>
      <c r="AA31" s="123">
        <f>IF(AC19="",0,AC19)</f>
        <v>0</v>
      </c>
      <c r="AB31" s="124"/>
      <c r="AC31" s="125"/>
      <c r="AD31" s="44"/>
      <c r="AE31" s="80">
        <f>IF(AA31&gt;=AA29,0,AA29-AA31)</f>
        <v>0</v>
      </c>
      <c r="AF31" s="81"/>
      <c r="AG31" s="82"/>
      <c r="AH31" s="45"/>
      <c r="AI31" s="59"/>
    </row>
    <row r="32" spans="2:37" ht="4.9000000000000004" customHeight="1" x14ac:dyDescent="0.25">
      <c r="B32" s="102"/>
      <c r="C32" s="103"/>
      <c r="D32" s="104"/>
      <c r="E32" s="58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43"/>
      <c r="Q32" s="44"/>
      <c r="R32" s="44"/>
      <c r="S32" s="44"/>
      <c r="T32" s="44"/>
      <c r="U32" s="44"/>
      <c r="V32" s="44"/>
      <c r="W32" s="44"/>
      <c r="X32" s="45"/>
      <c r="Y32" s="27"/>
      <c r="Z32" s="43"/>
      <c r="AA32" s="44"/>
      <c r="AB32" s="44"/>
      <c r="AC32" s="44"/>
      <c r="AD32" s="44"/>
      <c r="AE32" s="44"/>
      <c r="AF32" s="44"/>
      <c r="AG32" s="44"/>
      <c r="AH32" s="45"/>
      <c r="AI32" s="59"/>
    </row>
    <row r="33" spans="2:38" ht="14.45" customHeight="1" x14ac:dyDescent="0.25">
      <c r="B33" s="102"/>
      <c r="C33" s="103"/>
      <c r="D33" s="104"/>
      <c r="E33" s="86" t="s">
        <v>13</v>
      </c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43"/>
      <c r="Q33" s="44"/>
      <c r="R33" s="44"/>
      <c r="S33" s="44"/>
      <c r="T33" s="44"/>
      <c r="U33" s="80">
        <f>IF(U31&gt;=U27,0,U27-U31)</f>
        <v>0</v>
      </c>
      <c r="V33" s="81"/>
      <c r="W33" s="82"/>
      <c r="X33" s="45"/>
      <c r="Y33" s="27"/>
      <c r="Z33" s="43"/>
      <c r="AA33" s="44"/>
      <c r="AB33" s="44"/>
      <c r="AC33" s="44"/>
      <c r="AD33" s="44"/>
      <c r="AE33" s="80">
        <f>IF(AE31&gt;=AE27,0,AE27-AE31)</f>
        <v>0</v>
      </c>
      <c r="AF33" s="81"/>
      <c r="AG33" s="82"/>
      <c r="AH33" s="45"/>
      <c r="AI33" s="59"/>
    </row>
    <row r="34" spans="2:38" ht="4.9000000000000004" customHeight="1" x14ac:dyDescent="0.25">
      <c r="B34" s="102"/>
      <c r="C34" s="103"/>
      <c r="D34" s="104"/>
      <c r="E34" s="58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47"/>
      <c r="Q34" s="48"/>
      <c r="R34" s="48"/>
      <c r="S34" s="48"/>
      <c r="T34" s="48"/>
      <c r="U34" s="48"/>
      <c r="V34" s="48"/>
      <c r="W34" s="48"/>
      <c r="X34" s="49"/>
      <c r="Y34" s="27"/>
      <c r="Z34" s="47"/>
      <c r="AA34" s="48"/>
      <c r="AB34" s="48"/>
      <c r="AC34" s="48"/>
      <c r="AD34" s="48"/>
      <c r="AE34" s="48"/>
      <c r="AF34" s="48"/>
      <c r="AG34" s="48"/>
      <c r="AH34" s="49"/>
      <c r="AI34" s="59"/>
    </row>
    <row r="35" spans="2:38" ht="10.15" customHeight="1" x14ac:dyDescent="0.25">
      <c r="B35" s="105"/>
      <c r="C35" s="106"/>
      <c r="D35" s="107"/>
      <c r="E35" s="60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2"/>
    </row>
    <row r="36" spans="2:38" ht="9.6" customHeight="1" x14ac:dyDescent="0.25">
      <c r="B36" s="53"/>
      <c r="C36" s="53"/>
      <c r="D36" s="53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</row>
    <row r="37" spans="2:38" ht="9.6" customHeight="1" thickBot="1" x14ac:dyDescent="0.3">
      <c r="B37" s="53"/>
      <c r="C37" s="53"/>
      <c r="D37" s="53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</row>
    <row r="38" spans="2:38" ht="10.15" customHeight="1" thickBot="1" x14ac:dyDescent="0.3">
      <c r="B38" s="108" t="s">
        <v>34</v>
      </c>
      <c r="C38" s="109"/>
      <c r="D38" s="110"/>
      <c r="E38" s="35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7"/>
    </row>
    <row r="39" spans="2:38" ht="14.45" customHeight="1" thickBot="1" x14ac:dyDescent="0.3">
      <c r="B39" s="111"/>
      <c r="C39" s="112"/>
      <c r="D39" s="113"/>
      <c r="E39" s="38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92" t="s">
        <v>10</v>
      </c>
      <c r="Q39" s="93"/>
      <c r="R39" s="93"/>
      <c r="S39" s="93"/>
      <c r="T39" s="93"/>
      <c r="U39" s="93"/>
      <c r="V39" s="93"/>
      <c r="W39" s="93"/>
      <c r="X39" s="94"/>
      <c r="Y39" s="27"/>
      <c r="Z39" s="92" t="s">
        <v>11</v>
      </c>
      <c r="AA39" s="93"/>
      <c r="AB39" s="93"/>
      <c r="AC39" s="93"/>
      <c r="AD39" s="93"/>
      <c r="AE39" s="93"/>
      <c r="AF39" s="93"/>
      <c r="AG39" s="93"/>
      <c r="AH39" s="94"/>
      <c r="AI39" s="39"/>
      <c r="AK39" s="54" t="s">
        <v>27</v>
      </c>
    </row>
    <row r="40" spans="2:38" ht="4.9000000000000004" customHeight="1" thickBot="1" x14ac:dyDescent="0.3">
      <c r="B40" s="111"/>
      <c r="C40" s="112"/>
      <c r="D40" s="113"/>
      <c r="E40" s="38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35"/>
      <c r="Q40" s="36"/>
      <c r="R40" s="36"/>
      <c r="S40" s="36"/>
      <c r="T40" s="36"/>
      <c r="U40" s="36"/>
      <c r="V40" s="36"/>
      <c r="W40" s="36"/>
      <c r="X40" s="37"/>
      <c r="Y40" s="27"/>
      <c r="Z40" s="35"/>
      <c r="AA40" s="36"/>
      <c r="AB40" s="36"/>
      <c r="AC40" s="36"/>
      <c r="AD40" s="36"/>
      <c r="AE40" s="36"/>
      <c r="AF40" s="36"/>
      <c r="AG40" s="36"/>
      <c r="AH40" s="37"/>
      <c r="AI40" s="39"/>
    </row>
    <row r="41" spans="2:38" ht="14.45" customHeight="1" thickBot="1" x14ac:dyDescent="0.3">
      <c r="B41" s="111"/>
      <c r="C41" s="112"/>
      <c r="D41" s="113"/>
      <c r="E41" s="84" t="s">
        <v>45</v>
      </c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66" t="str">
        <f>IF(Q41&gt;0,$AK$39,"")</f>
        <v/>
      </c>
      <c r="Q41" s="120">
        <f>IF(Q31&lt;=Q29,Q31,Q29)</f>
        <v>0</v>
      </c>
      <c r="R41" s="121"/>
      <c r="S41" s="122"/>
      <c r="T41" s="90" t="s">
        <v>41</v>
      </c>
      <c r="U41" s="90"/>
      <c r="V41" s="90"/>
      <c r="W41" s="90"/>
      <c r="X41" s="91"/>
      <c r="Y41" s="27"/>
      <c r="Z41" s="66" t="str">
        <f>IF(AA41&gt;0,$AK$39,"")</f>
        <v/>
      </c>
      <c r="AA41" s="120">
        <f>IF(AA31&lt;=AA29,0,Q41-AA29)</f>
        <v>0</v>
      </c>
      <c r="AB41" s="121"/>
      <c r="AC41" s="122"/>
      <c r="AD41" s="90" t="s">
        <v>43</v>
      </c>
      <c r="AE41" s="90"/>
      <c r="AF41" s="90"/>
      <c r="AG41" s="90"/>
      <c r="AH41" s="91"/>
      <c r="AI41" s="39"/>
    </row>
    <row r="42" spans="2:38" ht="4.9000000000000004" customHeight="1" thickBot="1" x14ac:dyDescent="0.3">
      <c r="B42" s="111"/>
      <c r="C42" s="112"/>
      <c r="D42" s="113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38"/>
      <c r="Q42" s="44"/>
      <c r="R42" s="44"/>
      <c r="S42" s="44"/>
      <c r="T42" s="27"/>
      <c r="U42" s="27"/>
      <c r="V42" s="27"/>
      <c r="W42" s="27"/>
      <c r="X42" s="39"/>
      <c r="Y42" s="27"/>
      <c r="Z42" s="38"/>
      <c r="AA42" s="44"/>
      <c r="AB42" s="44"/>
      <c r="AC42" s="44"/>
      <c r="AD42" s="27"/>
      <c r="AE42" s="27"/>
      <c r="AF42" s="27"/>
      <c r="AG42" s="27"/>
      <c r="AH42" s="39"/>
      <c r="AI42" s="39"/>
    </row>
    <row r="43" spans="2:38" ht="14.45" customHeight="1" thickBot="1" x14ac:dyDescent="0.3">
      <c r="B43" s="111"/>
      <c r="C43" s="112"/>
      <c r="D43" s="113"/>
      <c r="E43" s="84" t="s">
        <v>46</v>
      </c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64" t="str">
        <f>IF(Q43&gt;0,$AK$39,"")</f>
        <v/>
      </c>
      <c r="Q43" s="120">
        <f>U33</f>
        <v>0</v>
      </c>
      <c r="R43" s="121"/>
      <c r="S43" s="122"/>
      <c r="T43" s="90" t="s">
        <v>42</v>
      </c>
      <c r="U43" s="90"/>
      <c r="V43" s="90"/>
      <c r="W43" s="90"/>
      <c r="X43" s="91"/>
      <c r="Y43" s="27"/>
      <c r="Z43" s="66" t="str">
        <f>IF(AK43&gt;0,$AK$39,"")</f>
        <v/>
      </c>
      <c r="AA43" s="120">
        <f>IF(AK43=0,0,CONCATENATE("(+) ",AL43))</f>
        <v>0</v>
      </c>
      <c r="AB43" s="121"/>
      <c r="AC43" s="122"/>
      <c r="AD43" s="90" t="s">
        <v>44</v>
      </c>
      <c r="AE43" s="90"/>
      <c r="AF43" s="90"/>
      <c r="AG43" s="90"/>
      <c r="AH43" s="91"/>
      <c r="AI43" s="39"/>
      <c r="AK43" s="67">
        <f>AE33-U33</f>
        <v>0</v>
      </c>
      <c r="AL43" s="44" t="str">
        <f>TEXT(ROUND(AK43,0),"#'###")</f>
        <v/>
      </c>
    </row>
    <row r="44" spans="2:38" ht="4.9000000000000004" customHeight="1" thickBot="1" x14ac:dyDescent="0.3">
      <c r="B44" s="111"/>
      <c r="C44" s="112"/>
      <c r="D44" s="113"/>
      <c r="E44" s="38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50"/>
      <c r="Q44" s="51"/>
      <c r="R44" s="51"/>
      <c r="S44" s="51"/>
      <c r="T44" s="51"/>
      <c r="U44" s="51"/>
      <c r="V44" s="51"/>
      <c r="W44" s="51"/>
      <c r="X44" s="52"/>
      <c r="Y44" s="27"/>
      <c r="Z44" s="50"/>
      <c r="AA44" s="51"/>
      <c r="AB44" s="51"/>
      <c r="AC44" s="51"/>
      <c r="AD44" s="51"/>
      <c r="AE44" s="51"/>
      <c r="AF44" s="51"/>
      <c r="AG44" s="51"/>
      <c r="AH44" s="52"/>
      <c r="AI44" s="39"/>
    </row>
    <row r="45" spans="2:38" ht="10.15" customHeight="1" thickBot="1" x14ac:dyDescent="0.3">
      <c r="B45" s="114"/>
      <c r="C45" s="115"/>
      <c r="D45" s="116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2"/>
    </row>
  </sheetData>
  <sheetProtection algorithmName="SHA-512" hashValue="NNCqGErBLeV+GHFdgQx4qcHEa4aP+e3+uIfwqa//3g/z0QfzZhouQje3892SwcpjLGqeFtOoasrYk4rhhooNQQ==" saltValue="hvySMPvr9sHhhyr5l2t7VQ==" spinCount="100000" sheet="1" objects="1" scenarios="1" selectLockedCells="1"/>
  <mergeCells count="107">
    <mergeCell ref="B3:V4"/>
    <mergeCell ref="X4:AI5"/>
    <mergeCell ref="AC3:AF3"/>
    <mergeCell ref="Z3:AB3"/>
    <mergeCell ref="W3:Y3"/>
    <mergeCell ref="B24:D35"/>
    <mergeCell ref="B38:D45"/>
    <mergeCell ref="Z25:AH25"/>
    <mergeCell ref="Q41:S41"/>
    <mergeCell ref="T41:X41"/>
    <mergeCell ref="Q43:S43"/>
    <mergeCell ref="T43:X43"/>
    <mergeCell ref="AA41:AC41"/>
    <mergeCell ref="AD41:AH41"/>
    <mergeCell ref="AA43:AC43"/>
    <mergeCell ref="AE33:AG33"/>
    <mergeCell ref="AE31:AG31"/>
    <mergeCell ref="AA31:AC31"/>
    <mergeCell ref="AA29:AC29"/>
    <mergeCell ref="AE27:AG27"/>
    <mergeCell ref="P25:X25"/>
    <mergeCell ref="Q29:S29"/>
    <mergeCell ref="Q31:S31"/>
    <mergeCell ref="U31:W31"/>
    <mergeCell ref="U27:W27"/>
    <mergeCell ref="U33:W33"/>
    <mergeCell ref="E41:O41"/>
    <mergeCell ref="E43:O43"/>
    <mergeCell ref="E27:O27"/>
    <mergeCell ref="E33:O33"/>
    <mergeCell ref="E31:O31"/>
    <mergeCell ref="E29:O29"/>
    <mergeCell ref="AD43:AH43"/>
    <mergeCell ref="P39:X39"/>
    <mergeCell ref="Z39:AH39"/>
    <mergeCell ref="Q11:R11"/>
    <mergeCell ref="U11:X11"/>
    <mergeCell ref="AC8:AE8"/>
    <mergeCell ref="AG8:AI8"/>
    <mergeCell ref="Y8:AA8"/>
    <mergeCell ref="AG6:AI6"/>
    <mergeCell ref="Y6:AA6"/>
    <mergeCell ref="Q9:R9"/>
    <mergeCell ref="U9:X9"/>
    <mergeCell ref="Y9:AA9"/>
    <mergeCell ref="AC9:AE9"/>
    <mergeCell ref="Q6:R6"/>
    <mergeCell ref="Q8:R8"/>
    <mergeCell ref="S8:T8"/>
    <mergeCell ref="U8:X8"/>
    <mergeCell ref="F6:I6"/>
    <mergeCell ref="N6:P6"/>
    <mergeCell ref="AC16:AE16"/>
    <mergeCell ref="AC17:AE17"/>
    <mergeCell ref="AC14:AE14"/>
    <mergeCell ref="AG21:AI21"/>
    <mergeCell ref="AC19:AE19"/>
    <mergeCell ref="AG11:AI11"/>
    <mergeCell ref="Y11:AA11"/>
    <mergeCell ref="AC11:AE11"/>
    <mergeCell ref="AG10:AI10"/>
    <mergeCell ref="J19:AA19"/>
    <mergeCell ref="J21:AA21"/>
    <mergeCell ref="J17:AA17"/>
    <mergeCell ref="J16:AA16"/>
    <mergeCell ref="J14:AA14"/>
    <mergeCell ref="S11:T11"/>
    <mergeCell ref="AG9:AI9"/>
    <mergeCell ref="S10:T10"/>
    <mergeCell ref="S9:T9"/>
    <mergeCell ref="AC6:AE6"/>
    <mergeCell ref="F11:I11"/>
    <mergeCell ref="J11:M11"/>
    <mergeCell ref="N11:P11"/>
    <mergeCell ref="N8:P8"/>
    <mergeCell ref="B10:E10"/>
    <mergeCell ref="F10:I10"/>
    <mergeCell ref="J10:M10"/>
    <mergeCell ref="N10:P10"/>
    <mergeCell ref="B9:E9"/>
    <mergeCell ref="F9:I9"/>
    <mergeCell ref="J9:M9"/>
    <mergeCell ref="N9:P9"/>
    <mergeCell ref="B2:AI2"/>
    <mergeCell ref="AG12:AI12"/>
    <mergeCell ref="AG3:AI3"/>
    <mergeCell ref="B12:E12"/>
    <mergeCell ref="F12:I12"/>
    <mergeCell ref="J12:M12"/>
    <mergeCell ref="N12:P12"/>
    <mergeCell ref="Q12:R12"/>
    <mergeCell ref="S12:T12"/>
    <mergeCell ref="U12:X12"/>
    <mergeCell ref="Y12:AA12"/>
    <mergeCell ref="AC12:AE12"/>
    <mergeCell ref="Q10:R10"/>
    <mergeCell ref="U10:X10"/>
    <mergeCell ref="Y10:AA10"/>
    <mergeCell ref="AC10:AE10"/>
    <mergeCell ref="B11:E11"/>
    <mergeCell ref="S6:T6"/>
    <mergeCell ref="U6:X6"/>
    <mergeCell ref="B6:E6"/>
    <mergeCell ref="J6:M6"/>
    <mergeCell ref="B8:E8"/>
    <mergeCell ref="F8:I8"/>
    <mergeCell ref="J8:M8"/>
  </mergeCells>
  <conditionalFormatting sqref="U10:X12">
    <cfRule type="expression" dxfId="4" priority="5">
      <formula>J10="ja"</formula>
    </cfRule>
  </conditionalFormatting>
  <conditionalFormatting sqref="X4">
    <cfRule type="expression" dxfId="3" priority="4">
      <formula>"AF2&lt;2016"</formula>
    </cfRule>
  </conditionalFormatting>
  <conditionalFormatting sqref="X4:AI5">
    <cfRule type="expression" dxfId="2" priority="2">
      <formula>$AG$3&gt;=2016</formula>
    </cfRule>
    <cfRule type="expression" dxfId="1" priority="3">
      <formula>$AK$19+$AK$21=0</formula>
    </cfRule>
  </conditionalFormatting>
  <conditionalFormatting sqref="U8:X9">
    <cfRule type="expression" dxfId="0" priority="1">
      <formula>J8="ja"</formula>
    </cfRule>
  </conditionalFormatting>
  <dataValidations count="7">
    <dataValidation type="whole" allowBlank="1" showInputMessage="1" showErrorMessage="1" errorTitle="Fehleingabe" error="Diese Berechnungshilfe kann nur für Steuerperioden der Jahre 2016 bis 2021 angewendet werden._x000a__x000a_Bitte erfassen Sie ein Jahr grösser als 2015 und kleiner als 2022." sqref="AG3:AI3">
      <formula1>2016</formula1>
      <formula2>2021</formula2>
    </dataValidation>
    <dataValidation type="decimal" allowBlank="1" showInputMessage="1" showErrorMessage="1" errorTitle="Fehleingabe" error="Die Eingabe muss zwischen 0% und 100% liegen._x000a__x000a_Der Anteil Aussendienst kann erfasst werden, wenn ein Geschäftsfahrzeug zur Verfügung steht. Die Angaben ab dem Lohnausweis sind verbindlich." sqref="U8:X12">
      <formula1>0</formula1>
      <formula2>1</formula2>
    </dataValidation>
    <dataValidation type="whole" allowBlank="1" showInputMessage="1" showErrorMessage="1" errorTitle="Fehleingabe" error="In dieses Feld darf nur eine ganze Zahl zwischen 0 und 999 erfasst werden." sqref="N8:R12">
      <formula1>0</formula1>
      <formula2>999</formula2>
    </dataValidation>
    <dataValidation type="whole" allowBlank="1" showInputMessage="1" showErrorMessage="1" errorTitle="Fehleingabe" error="Die PID-Nr. besteht aus reinen Zahlen. Bitte überprüfen Sie Ihre Eingabe." sqref="Z3:AB3">
      <formula1>0</formula1>
      <formula2>999999999999999</formula2>
    </dataValidation>
    <dataValidation type="whole" allowBlank="1" showInputMessage="1" showErrorMessage="1" errorTitle="Fehleingabe" error="In dieses Feld darf nur eine ganze Zahl zwischen 0 und 10 erfasst werden." sqref="S8:T12">
      <formula1>0</formula1>
      <formula2>10</formula2>
    </dataValidation>
    <dataValidation type="whole" allowBlank="1" showInputMessage="1" showErrorMessage="1" errorTitle="Fehleingabe" error="In dieses Feld darf nur eine ganze Zahl zwischen 0 und 700 erfasst werden._x000a__x000a_Der maximale Pauschalabzug beträgt CHF 700. Bei einer Distanz von weniger als 1km ist kein Fahrkostenabzug zulässig." sqref="AC17:AE17">
      <formula1>0</formula1>
      <formula2>700</formula2>
    </dataValidation>
    <dataValidation type="whole" allowBlank="1" showInputMessage="1" showErrorMessage="1" errorTitle="Fehleingabe" error="In dieses Feld darf nur eine ganze Zahl zwischen 0 und 9'999 erfasst werden._x000a__x000a_Grundsätzlich darf der Abzuzg nicht grösser sein als ein Jahres-Generalabonnement der SBB." sqref="AC16:AE16">
      <formula1>0</formula1>
      <formula2>9999</formula2>
    </dataValidation>
  </dataValidations>
  <printOptions horizontalCentered="1"/>
  <pageMargins left="0.70866141732283472" right="0.70866141732283472" top="0.31496062992125984" bottom="0.47244094488188981" header="0.11811023622047245" footer="0.27559055118110237"/>
  <pageSetup paperSize="9" scale="88" orientation="landscape" blackAndWhite="1" r:id="rId1"/>
  <headerFooter>
    <oddFooter>&amp;L&amp;"Arial,Standard"&amp;8&amp;Z&amp;F&amp;R&amp;"Arial,Standard"&amp;8Druckdatum: &amp;D, &amp;T Uhr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Fehleingabe" error="Wenn Ihnen vom Arbeitgeber ein Geschäftsfahrzeug zur Verfügung gestellt wird, beantworten Sie diese Frage bitte mit &quot;ja&quot;. Andernfalls tragen Sie hier bitte &quot;nein&quot; ein.">
          <x14:formula1>
            <xm:f>Grunddaten!$H$5:$H$6</xm:f>
          </x14:formula1>
          <xm:sqref>J8:M12</xm:sqref>
        </x14:dataValidation>
        <x14:dataValidation type="list" allowBlank="1" showInputMessage="1" showErrorMessage="1" errorTitle="Fehleingabe" error="Nach dieser Methode anwendbar sind Arbeitsfahrstrecken, die mit dem Auto oder mit dem Motorrad mit weissem Kontrollschild zurückgelegt werden. Alle anderen Auslagen für den Arbeitsweges erfassen Sie bitte weiter unten.">
          <x14:formula1>
            <xm:f>Grunddaten!$I$5:$I$6</xm:f>
          </x14:formula1>
          <xm:sqref>Y8:AA12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showGridLines="0" showRowColHeaders="0" workbookViewId="0"/>
  </sheetViews>
  <sheetFormatPr baseColWidth="10" defaultColWidth="11.5703125" defaultRowHeight="14.25" x14ac:dyDescent="0.2"/>
  <cols>
    <col min="1" max="1" width="4.28515625" style="1" customWidth="1"/>
    <col min="2" max="2" width="11.5703125" style="1"/>
    <col min="3" max="3" width="11.5703125" style="2"/>
    <col min="4" max="4" width="13.28515625" style="3" customWidth="1"/>
    <col min="5" max="5" width="13.28515625" style="2" customWidth="1"/>
    <col min="6" max="7" width="11.5703125" style="1"/>
    <col min="8" max="9" width="19.28515625" style="1" customWidth="1"/>
    <col min="10" max="16384" width="11.5703125" style="1"/>
  </cols>
  <sheetData>
    <row r="1" spans="2:9" ht="13.15" customHeight="1" thickBot="1" x14ac:dyDescent="0.25"/>
    <row r="2" spans="2:9" ht="15.75" thickBot="1" x14ac:dyDescent="0.3">
      <c r="B2" s="129" t="s">
        <v>2</v>
      </c>
      <c r="C2" s="130"/>
      <c r="D2" s="130"/>
      <c r="E2" s="131"/>
      <c r="H2" s="129" t="s">
        <v>23</v>
      </c>
      <c r="I2" s="131"/>
    </row>
    <row r="3" spans="2:9" ht="15" thickBot="1" x14ac:dyDescent="0.25"/>
    <row r="4" spans="2:9" ht="14.45" customHeight="1" thickBot="1" x14ac:dyDescent="0.3">
      <c r="B4" s="4" t="s">
        <v>17</v>
      </c>
      <c r="C4" s="5" t="s">
        <v>18</v>
      </c>
      <c r="D4" s="6" t="s">
        <v>17</v>
      </c>
      <c r="E4" s="5" t="s">
        <v>19</v>
      </c>
      <c r="H4" s="7" t="s">
        <v>20</v>
      </c>
      <c r="I4" s="7" t="s">
        <v>21</v>
      </c>
    </row>
    <row r="5" spans="2:9" x14ac:dyDescent="0.2">
      <c r="B5" s="18">
        <v>2016</v>
      </c>
      <c r="C5" s="19">
        <v>10000</v>
      </c>
      <c r="D5" s="12">
        <v>2016</v>
      </c>
      <c r="E5" s="13">
        <v>3000</v>
      </c>
      <c r="H5" s="8" t="s">
        <v>5</v>
      </c>
      <c r="I5" s="10" t="s">
        <v>4</v>
      </c>
    </row>
    <row r="6" spans="2:9" ht="15" thickBot="1" x14ac:dyDescent="0.25">
      <c r="B6" s="20">
        <v>2017</v>
      </c>
      <c r="C6" s="21">
        <v>8000</v>
      </c>
      <c r="D6" s="14"/>
      <c r="E6" s="15"/>
      <c r="H6" s="9" t="s">
        <v>3</v>
      </c>
      <c r="I6" s="11" t="s">
        <v>22</v>
      </c>
    </row>
    <row r="7" spans="2:9" x14ac:dyDescent="0.2">
      <c r="B7" s="20"/>
      <c r="C7" s="21"/>
      <c r="D7" s="14"/>
      <c r="E7" s="15"/>
    </row>
    <row r="8" spans="2:9" x14ac:dyDescent="0.2">
      <c r="B8" s="22"/>
      <c r="C8" s="21"/>
      <c r="D8" s="14"/>
      <c r="E8" s="15"/>
    </row>
    <row r="9" spans="2:9" x14ac:dyDescent="0.2">
      <c r="B9" s="23"/>
      <c r="C9" s="24"/>
      <c r="D9" s="14"/>
      <c r="E9" s="15"/>
    </row>
    <row r="10" spans="2:9" x14ac:dyDescent="0.2">
      <c r="B10" s="23"/>
      <c r="C10" s="24"/>
      <c r="D10" s="14"/>
      <c r="E10" s="15"/>
    </row>
    <row r="11" spans="2:9" x14ac:dyDescent="0.2">
      <c r="B11" s="23"/>
      <c r="C11" s="24"/>
      <c r="D11" s="14"/>
      <c r="E11" s="15"/>
    </row>
    <row r="12" spans="2:9" x14ac:dyDescent="0.2">
      <c r="B12" s="22"/>
      <c r="C12" s="21"/>
      <c r="D12" s="14"/>
      <c r="E12" s="15"/>
    </row>
    <row r="13" spans="2:9" x14ac:dyDescent="0.2">
      <c r="B13" s="22"/>
      <c r="C13" s="21"/>
      <c r="D13" s="14"/>
      <c r="E13" s="15"/>
    </row>
    <row r="14" spans="2:9" x14ac:dyDescent="0.2">
      <c r="B14" s="22"/>
      <c r="C14" s="21"/>
      <c r="D14" s="14"/>
      <c r="E14" s="15"/>
    </row>
    <row r="15" spans="2:9" x14ac:dyDescent="0.2">
      <c r="B15" s="22"/>
      <c r="C15" s="21"/>
      <c r="D15" s="14"/>
      <c r="E15" s="15"/>
    </row>
    <row r="16" spans="2:9" ht="15" thickBot="1" x14ac:dyDescent="0.25">
      <c r="B16" s="25"/>
      <c r="C16" s="26"/>
      <c r="D16" s="16"/>
      <c r="E16" s="17"/>
    </row>
  </sheetData>
  <sheetProtection password="F2D1" sheet="1" objects="1" scenarios="1" selectLockedCells="1" selectUnlockedCells="1"/>
  <mergeCells count="2">
    <mergeCell ref="B2:E2"/>
    <mergeCell ref="H2:I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Eingabe_Ausgabe</vt:lpstr>
      <vt:lpstr>Grunddaten</vt:lpstr>
      <vt:lpstr>Eingabe_Ausgabe!Druckbereich</vt:lpstr>
    </vt:vector>
  </TitlesOfParts>
  <Company>Kantonale Verwaltung Schwyz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Annen</dc:creator>
  <cp:lastModifiedBy>Rita Betschart</cp:lastModifiedBy>
  <cp:lastPrinted>2017-04-18T11:03:28Z</cp:lastPrinted>
  <dcterms:created xsi:type="dcterms:W3CDTF">2017-04-11T04:54:59Z</dcterms:created>
  <dcterms:modified xsi:type="dcterms:W3CDTF">2022-05-04T11:39:22Z</dcterms:modified>
</cp:coreProperties>
</file>